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ун\Программа\Программа 2025\"/>
    </mc:Choice>
  </mc:AlternateContent>
  <bookViews>
    <workbookView xWindow="0" yWindow="0" windowWidth="23040" windowHeight="9384"/>
  </bookViews>
  <sheets>
    <sheet name="Ресурсное" sheetId="2" r:id="rId1"/>
  </sheets>
  <calcPr calcId="152511"/>
</workbook>
</file>

<file path=xl/calcChain.xml><?xml version="1.0" encoding="utf-8"?>
<calcChain xmlns="http://schemas.openxmlformats.org/spreadsheetml/2006/main">
  <c r="D138" i="2" l="1"/>
  <c r="D136" i="2"/>
  <c r="F138" i="2"/>
  <c r="G138" i="2"/>
  <c r="H138" i="2"/>
  <c r="I138" i="2"/>
  <c r="E138" i="2"/>
  <c r="E67" i="2"/>
  <c r="E10" i="2"/>
  <c r="D10" i="2"/>
  <c r="F10" i="2"/>
  <c r="G10" i="2"/>
  <c r="H10" i="2"/>
  <c r="I10" i="2"/>
  <c r="D12" i="2"/>
  <c r="F12" i="2"/>
  <c r="G12" i="2"/>
  <c r="H12" i="2"/>
  <c r="I12" i="2"/>
  <c r="E12" i="2"/>
  <c r="I11" i="2"/>
  <c r="H11" i="2"/>
  <c r="G11" i="2"/>
  <c r="F11" i="2"/>
  <c r="E11" i="2"/>
  <c r="D85" i="2" l="1"/>
  <c r="D80" i="2"/>
  <c r="D97" i="2"/>
  <c r="D88" i="2"/>
  <c r="D64" i="2"/>
  <c r="D60" i="2"/>
  <c r="E119" i="2"/>
  <c r="F122" i="2"/>
  <c r="G122" i="2"/>
  <c r="H122" i="2"/>
  <c r="I122" i="2"/>
  <c r="E122" i="2"/>
  <c r="D124" i="2"/>
  <c r="F124" i="2"/>
  <c r="G124" i="2"/>
  <c r="H124" i="2"/>
  <c r="I124" i="2"/>
  <c r="E124" i="2"/>
  <c r="D125" i="2"/>
  <c r="E71" i="2"/>
  <c r="E80" i="2"/>
  <c r="F80" i="2"/>
  <c r="G80" i="2"/>
  <c r="H80" i="2"/>
  <c r="I80" i="2"/>
  <c r="I81" i="2"/>
  <c r="H81" i="2" s="1"/>
  <c r="G81" i="2" s="1"/>
  <c r="F81" i="2" s="1"/>
  <c r="E81" i="2" s="1"/>
  <c r="D81" i="2" s="1"/>
  <c r="E82" i="2"/>
  <c r="F82" i="2"/>
  <c r="G82" i="2"/>
  <c r="H82" i="2"/>
  <c r="I82" i="2"/>
  <c r="D82" i="2"/>
  <c r="E83" i="2"/>
  <c r="F83" i="2"/>
  <c r="G83" i="2"/>
  <c r="H83" i="2"/>
  <c r="I83" i="2"/>
  <c r="D83" i="2"/>
  <c r="E85" i="2"/>
  <c r="F85" i="2"/>
  <c r="G85" i="2"/>
  <c r="H85" i="2"/>
  <c r="I85" i="2"/>
  <c r="D87" i="2"/>
  <c r="D79" i="2"/>
  <c r="E94" i="2" l="1"/>
  <c r="E95" i="2"/>
  <c r="D96" i="2"/>
  <c r="E93" i="2" l="1"/>
  <c r="E77" i="2" l="1"/>
  <c r="E59" i="2"/>
  <c r="E55" i="2" s="1"/>
  <c r="I140" i="2" l="1"/>
  <c r="H140" i="2"/>
  <c r="G140" i="2"/>
  <c r="F140" i="2"/>
  <c r="E140" i="2"/>
  <c r="D135" i="2"/>
  <c r="D134" i="2"/>
  <c r="D133" i="2"/>
  <c r="I132" i="2"/>
  <c r="H132" i="2"/>
  <c r="G132" i="2"/>
  <c r="F132" i="2"/>
  <c r="E132" i="2"/>
  <c r="I131" i="2"/>
  <c r="I130" i="2" s="1"/>
  <c r="H131" i="2"/>
  <c r="G131" i="2"/>
  <c r="G130" i="2" s="1"/>
  <c r="F131" i="2"/>
  <c r="F130" i="2" s="1"/>
  <c r="E131" i="2"/>
  <c r="H130" i="2"/>
  <c r="D129" i="2"/>
  <c r="D128" i="2"/>
  <c r="E127" i="2"/>
  <c r="I126" i="2"/>
  <c r="H126" i="2"/>
  <c r="G126" i="2"/>
  <c r="F126" i="2"/>
  <c r="D123" i="2"/>
  <c r="I121" i="2"/>
  <c r="H121" i="2"/>
  <c r="G121" i="2"/>
  <c r="F121" i="2"/>
  <c r="D120" i="2"/>
  <c r="D117" i="2"/>
  <c r="D116" i="2"/>
  <c r="D115" i="2"/>
  <c r="E114" i="2"/>
  <c r="D114" i="2" s="1"/>
  <c r="D113" i="2"/>
  <c r="E112" i="2"/>
  <c r="D112" i="2" s="1"/>
  <c r="D111" i="2"/>
  <c r="D110" i="2"/>
  <c r="D109" i="2"/>
  <c r="D108" i="2"/>
  <c r="I107" i="2"/>
  <c r="H107" i="2"/>
  <c r="G107" i="2"/>
  <c r="F107" i="2"/>
  <c r="E107" i="2"/>
  <c r="D106" i="2"/>
  <c r="I105" i="2"/>
  <c r="H105" i="2"/>
  <c r="H100" i="2" s="1"/>
  <c r="H91" i="2" s="1"/>
  <c r="G105" i="2"/>
  <c r="G100" i="2" s="1"/>
  <c r="G91" i="2" s="1"/>
  <c r="F105" i="2"/>
  <c r="F100" i="2" s="1"/>
  <c r="F91" i="2" s="1"/>
  <c r="E105" i="2"/>
  <c r="E100" i="2" s="1"/>
  <c r="E91" i="2" s="1"/>
  <c r="I104" i="2"/>
  <c r="H104" i="2"/>
  <c r="H99" i="2" s="1"/>
  <c r="H90" i="2" s="1"/>
  <c r="G104" i="2"/>
  <c r="G99" i="2" s="1"/>
  <c r="G90" i="2" s="1"/>
  <c r="F104" i="2"/>
  <c r="F99" i="2" s="1"/>
  <c r="F90" i="2" s="1"/>
  <c r="E104" i="2"/>
  <c r="E99" i="2" s="1"/>
  <c r="E90" i="2" s="1"/>
  <c r="I103" i="2"/>
  <c r="H103" i="2"/>
  <c r="H98" i="2" s="1"/>
  <c r="G103" i="2"/>
  <c r="F103" i="2"/>
  <c r="F98" i="2" s="1"/>
  <c r="E103" i="2"/>
  <c r="I101" i="2"/>
  <c r="I92" i="2" s="1"/>
  <c r="H101" i="2"/>
  <c r="H92" i="2" s="1"/>
  <c r="G101" i="2"/>
  <c r="G92" i="2" s="1"/>
  <c r="F101" i="2"/>
  <c r="F92" i="2" s="1"/>
  <c r="E101" i="2"/>
  <c r="E92" i="2" s="1"/>
  <c r="D92" i="2" s="1"/>
  <c r="I100" i="2"/>
  <c r="I91" i="2" s="1"/>
  <c r="I99" i="2"/>
  <c r="I90" i="2" s="1"/>
  <c r="E98" i="2"/>
  <c r="E89" i="2" s="1"/>
  <c r="I95" i="2"/>
  <c r="H95" i="2"/>
  <c r="G95" i="2"/>
  <c r="F95" i="2"/>
  <c r="D95" i="2" s="1"/>
  <c r="I94" i="2"/>
  <c r="H94" i="2"/>
  <c r="G94" i="2"/>
  <c r="F94" i="2"/>
  <c r="D94" i="2" s="1"/>
  <c r="E78" i="2"/>
  <c r="D78" i="2" s="1"/>
  <c r="E76" i="2"/>
  <c r="D76" i="2" s="1"/>
  <c r="D75" i="2"/>
  <c r="I74" i="2"/>
  <c r="H74" i="2"/>
  <c r="G74" i="2"/>
  <c r="F74" i="2"/>
  <c r="E74" i="2"/>
  <c r="I73" i="2"/>
  <c r="I72" i="2" s="1"/>
  <c r="H73" i="2"/>
  <c r="G73" i="2"/>
  <c r="G72" i="2" s="1"/>
  <c r="F73" i="2"/>
  <c r="F72" i="2" s="1"/>
  <c r="E73" i="2"/>
  <c r="H72" i="2"/>
  <c r="D71" i="2"/>
  <c r="D70" i="2"/>
  <c r="D69" i="2"/>
  <c r="H68" i="2"/>
  <c r="H67" i="2" s="1"/>
  <c r="E66" i="2"/>
  <c r="D66" i="2" s="1"/>
  <c r="E65" i="2"/>
  <c r="E61" i="2" s="1"/>
  <c r="D63" i="2"/>
  <c r="D59" i="2"/>
  <c r="D58" i="2"/>
  <c r="D56" i="2"/>
  <c r="D53" i="2"/>
  <c r="D52" i="2"/>
  <c r="E51" i="2"/>
  <c r="D51" i="2" s="1"/>
  <c r="D50" i="2"/>
  <c r="D49" i="2"/>
  <c r="D48" i="2"/>
  <c r="E47" i="2"/>
  <c r="D47" i="2" s="1"/>
  <c r="D46" i="2"/>
  <c r="E45" i="2"/>
  <c r="D45" i="2" s="1"/>
  <c r="D43" i="2"/>
  <c r="E42" i="2"/>
  <c r="E41" i="2" s="1"/>
  <c r="I41" i="2"/>
  <c r="H41" i="2"/>
  <c r="G41" i="2"/>
  <c r="F41" i="2"/>
  <c r="D40" i="2"/>
  <c r="D39" i="2"/>
  <c r="I38" i="2"/>
  <c r="H38" i="2"/>
  <c r="G38" i="2"/>
  <c r="F38" i="2"/>
  <c r="E38" i="2"/>
  <c r="D37" i="2"/>
  <c r="D36" i="2"/>
  <c r="I35" i="2"/>
  <c r="H35" i="2"/>
  <c r="G35" i="2"/>
  <c r="F35" i="2"/>
  <c r="E35" i="2"/>
  <c r="D34" i="2"/>
  <c r="I33" i="2"/>
  <c r="I32" i="2" s="1"/>
  <c r="H33" i="2"/>
  <c r="H32" i="2" s="1"/>
  <c r="G33" i="2"/>
  <c r="G32" i="2" s="1"/>
  <c r="F33" i="2"/>
  <c r="F32" i="2" s="1"/>
  <c r="D31" i="2"/>
  <c r="E30" i="2"/>
  <c r="D30" i="2" s="1"/>
  <c r="I29" i="2"/>
  <c r="H29" i="2"/>
  <c r="G29" i="2"/>
  <c r="F29" i="2"/>
  <c r="D28" i="2"/>
  <c r="D27" i="2"/>
  <c r="I26" i="2"/>
  <c r="H26" i="2"/>
  <c r="G26" i="2"/>
  <c r="F26" i="2"/>
  <c r="E26" i="2"/>
  <c r="D25" i="2"/>
  <c r="D24" i="2"/>
  <c r="I23" i="2"/>
  <c r="H23" i="2"/>
  <c r="G23" i="2"/>
  <c r="F23" i="2"/>
  <c r="E23" i="2"/>
  <c r="D22" i="2"/>
  <c r="I21" i="2"/>
  <c r="I20" i="2" s="1"/>
  <c r="H21" i="2"/>
  <c r="H20" i="2" s="1"/>
  <c r="G21" i="2"/>
  <c r="G20" i="2" s="1"/>
  <c r="F21" i="2"/>
  <c r="F20" i="2" s="1"/>
  <c r="D19" i="2"/>
  <c r="I18" i="2"/>
  <c r="H18" i="2"/>
  <c r="G18" i="2"/>
  <c r="F18" i="2"/>
  <c r="E18" i="2"/>
  <c r="D17" i="2"/>
  <c r="D14" i="2"/>
  <c r="I13" i="2"/>
  <c r="H13" i="2"/>
  <c r="G13" i="2"/>
  <c r="F13" i="2"/>
  <c r="E88" i="2" l="1"/>
  <c r="D90" i="2"/>
  <c r="D91" i="2"/>
  <c r="D127" i="2"/>
  <c r="F93" i="2"/>
  <c r="F89" i="2"/>
  <c r="H93" i="2"/>
  <c r="H89" i="2"/>
  <c r="I93" i="2"/>
  <c r="E68" i="2"/>
  <c r="E62" i="2"/>
  <c r="E13" i="2" s="1"/>
  <c r="D13" i="2" s="1"/>
  <c r="I102" i="2"/>
  <c r="I98" i="2"/>
  <c r="D18" i="2"/>
  <c r="H119" i="2"/>
  <c r="H118" i="2" s="1"/>
  <c r="D132" i="2"/>
  <c r="D74" i="2"/>
  <c r="G16" i="2"/>
  <c r="D23" i="2"/>
  <c r="D42" i="2"/>
  <c r="E44" i="2"/>
  <c r="D44" i="2" s="1"/>
  <c r="G139" i="2"/>
  <c r="I139" i="2"/>
  <c r="D104" i="2"/>
  <c r="H16" i="2"/>
  <c r="E64" i="2"/>
  <c r="G102" i="2"/>
  <c r="D140" i="2"/>
  <c r="D26" i="2"/>
  <c r="D35" i="2"/>
  <c r="D107" i="2"/>
  <c r="F16" i="2"/>
  <c r="F15" i="2" s="1"/>
  <c r="D41" i="2"/>
  <c r="F68" i="2"/>
  <c r="F67" i="2" s="1"/>
  <c r="D73" i="2"/>
  <c r="G98" i="2"/>
  <c r="G97" i="2" s="1"/>
  <c r="E102" i="2"/>
  <c r="H139" i="2"/>
  <c r="F119" i="2"/>
  <c r="F118" i="2" s="1"/>
  <c r="I16" i="2"/>
  <c r="D38" i="2"/>
  <c r="G68" i="2"/>
  <c r="G67" i="2" s="1"/>
  <c r="D77" i="2"/>
  <c r="G119" i="2"/>
  <c r="G118" i="2" s="1"/>
  <c r="D131" i="2"/>
  <c r="H97" i="2"/>
  <c r="H88" i="2"/>
  <c r="D61" i="2"/>
  <c r="F97" i="2"/>
  <c r="D100" i="2"/>
  <c r="F139" i="2"/>
  <c r="D65" i="2"/>
  <c r="E72" i="2"/>
  <c r="D72" i="2" s="1"/>
  <c r="E97" i="2"/>
  <c r="D99" i="2"/>
  <c r="F102" i="2"/>
  <c r="E130" i="2"/>
  <c r="D130" i="2" s="1"/>
  <c r="I119" i="2"/>
  <c r="E126" i="2"/>
  <c r="D126" i="2" s="1"/>
  <c r="D101" i="2"/>
  <c r="H102" i="2"/>
  <c r="I68" i="2"/>
  <c r="I67" i="2" s="1"/>
  <c r="G93" i="2"/>
  <c r="D103" i="2"/>
  <c r="E33" i="2"/>
  <c r="E29" i="2"/>
  <c r="D29" i="2" s="1"/>
  <c r="E21" i="2"/>
  <c r="E57" i="2"/>
  <c r="D57" i="2" s="1"/>
  <c r="D105" i="2"/>
  <c r="D93" i="2" l="1"/>
  <c r="I89" i="2"/>
  <c r="I88" i="2" s="1"/>
  <c r="G89" i="2"/>
  <c r="D89" i="2" s="1"/>
  <c r="D62" i="2"/>
  <c r="E60" i="2"/>
  <c r="E139" i="2"/>
  <c r="D139" i="2" s="1"/>
  <c r="I97" i="2"/>
  <c r="H15" i="2"/>
  <c r="G15" i="2"/>
  <c r="H137" i="2"/>
  <c r="H136" i="2" s="1"/>
  <c r="I15" i="2"/>
  <c r="D98" i="2"/>
  <c r="D102" i="2"/>
  <c r="F88" i="2"/>
  <c r="E32" i="2"/>
  <c r="D32" i="2" s="1"/>
  <c r="D33" i="2"/>
  <c r="I118" i="2"/>
  <c r="E20" i="2"/>
  <c r="D20" i="2" s="1"/>
  <c r="D21" i="2"/>
  <c r="E16" i="2"/>
  <c r="D68" i="2"/>
  <c r="E121" i="2"/>
  <c r="D121" i="2" s="1"/>
  <c r="D122" i="2"/>
  <c r="D67" i="2"/>
  <c r="E54" i="2"/>
  <c r="D54" i="2" s="1"/>
  <c r="D55" i="2"/>
  <c r="I137" i="2" l="1"/>
  <c r="I136" i="2" s="1"/>
  <c r="F137" i="2"/>
  <c r="F136" i="2" s="1"/>
  <c r="G88" i="2"/>
  <c r="G137" i="2"/>
  <c r="G136" i="2" s="1"/>
  <c r="E15" i="2"/>
  <c r="D15" i="2" s="1"/>
  <c r="E137" i="2"/>
  <c r="D16" i="2"/>
  <c r="D119" i="2"/>
  <c r="E118" i="2"/>
  <c r="D118" i="2" s="1"/>
  <c r="D137" i="2" l="1"/>
  <c r="E136" i="2"/>
  <c r="D11" i="2"/>
</calcChain>
</file>

<file path=xl/sharedStrings.xml><?xml version="1.0" encoding="utf-8"?>
<sst xmlns="http://schemas.openxmlformats.org/spreadsheetml/2006/main" count="227" uniqueCount="85">
  <si>
    <t>Сведения</t>
  </si>
  <si>
    <t>об объемах и источниках финансового обеспечения муниципальной программы</t>
  </si>
  <si>
    <t>Наименование</t>
  </si>
  <si>
    <t>Ответственный исполнитель (соисполнитель, участник)</t>
  </si>
  <si>
    <t>Источники финансового обеспечения</t>
  </si>
  <si>
    <t>Объемы финансового обеспечения (всего)</t>
  </si>
  <si>
    <t>Всего</t>
  </si>
  <si>
    <t>1.Организация деятельности учреждений культуры</t>
  </si>
  <si>
    <t>всего</t>
  </si>
  <si>
    <t xml:space="preserve">2.Создание условий для развития и самореализации одаренных детей </t>
  </si>
  <si>
    <t>Подпрограмма 3  «Организация библиотечного обслуживания населения»</t>
  </si>
  <si>
    <t>1.Обеспечение деятельности библиотек</t>
  </si>
  <si>
    <t>2.Создание единого информационного поля</t>
  </si>
  <si>
    <t>Подпрограмма № 4 «Молодежная политика»</t>
  </si>
  <si>
    <t>1. Осуществление руководства и управления в сфере культуры</t>
  </si>
  <si>
    <t>ВСЕГО по программе</t>
  </si>
  <si>
    <t>Подпрограмма № 2 «Развитие системы дополнительного образования в сфере культуры и искусства»</t>
  </si>
  <si>
    <t>федеральный бюджет</t>
  </si>
  <si>
    <t>средства краевого бюджета</t>
  </si>
  <si>
    <t>средства федерального бюджета</t>
  </si>
  <si>
    <t>краевой бюджет</t>
  </si>
  <si>
    <t xml:space="preserve">краевой бюджет </t>
  </si>
  <si>
    <t>2.1.1. Пополнение книжного фонда, приобретение орг. техники</t>
  </si>
  <si>
    <t>бюджет Пограничного муниципального округа</t>
  </si>
  <si>
    <t>Подпрограмма № 1 «Развитие культуры »</t>
  </si>
  <si>
    <t>2.1. Библиотечные программы, проекты, подписка</t>
  </si>
  <si>
    <t>бюджет Пограничного муниципального округа (софинансирование)</t>
  </si>
  <si>
    <t xml:space="preserve">бюджет Пограничного муниципального округа </t>
  </si>
  <si>
    <t>МКУ «Центр ФБЭО Пограничного МО"</t>
  </si>
  <si>
    <t>Отдел по делам культуры, молодежи и социальной политике Администрации ПМО, подведомственные учреждения отделу по делам культуры, молодежи и социальной политике Администрации ПМО</t>
  </si>
  <si>
    <t>Отдел по делам культуры, молодежи и социальной политике Администрации ПМО, подведомственные учреждения отделу по делам культуры, молодежи и социальной политике Администрации ПМО, Администрация Пограничного муниципального округа</t>
  </si>
  <si>
    <t xml:space="preserve">Отдел по делам культуры, молодежи и социальной политике Администрации Пограничного муниципального округа; МКУ «Центр ФБЭО Пограничного МО" </t>
  </si>
  <si>
    <t>Отдел по делам культуры, молодежи и социальной политике; Администрации ПМО, подведомственные учреждения отделу по делам культуры, молодежи и социальной политике Администрации ПМО</t>
  </si>
  <si>
    <t>2.Обеспечение доступа граждан ПМО к культурным ценностям и участию в культурной жизни, реализация творческого потенциала населения</t>
  </si>
  <si>
    <t>МКУ "ЦКДС Пограничного МО"</t>
  </si>
  <si>
    <t>МБУ «РЦКД Пограничного МО»</t>
  </si>
  <si>
    <t>МБУ РЦКД Пограничного МО</t>
  </si>
  <si>
    <t>МБУ ДО «ДШИ Пограничного МО»</t>
  </si>
  <si>
    <t>МБУ «МБ Пограничного МО»</t>
  </si>
  <si>
    <t>МБУ «РЦКД Пограничного МО», МБУ «МБ Пограничного МО»</t>
  </si>
  <si>
    <t>МАУ "ПДО Пограничного МО"</t>
  </si>
  <si>
    <t>МКУ "ЦКС Жариковской сельской территории"</t>
  </si>
  <si>
    <t>МБУ «РЦКД Пограничного МО»;МКУ "ЦКДС Пограничного МО",МКУ "ЦКС Жариковской сельской территории"</t>
  </si>
  <si>
    <t>МКУ «Центр ФБЭО Пограничного МО",МКУ "ЦКС Жариковской сельской территории", МКУ "ЦКДС Пограничного МО"</t>
  </si>
  <si>
    <t>1.1.Расходы на обеспечение деятельности (оказание услуг, выполнение работ) учреждений культуры</t>
  </si>
  <si>
    <t>1.2. Расходы на обеспечение деятельности (оказание услуг, выполнение работ) учреждений культуры</t>
  </si>
  <si>
    <t>1.2.1  Расходы на оплату труда сотрудников казенных учреждений</t>
  </si>
  <si>
    <t>1.2.2 Начисление на выплаты по оплате труда сотрудников казенных учреждений</t>
  </si>
  <si>
    <t>1.2.3 Прочая закупка товаров работ и услуг, закупка энергоресурсов связанных с содержанием учреждений культуры</t>
  </si>
  <si>
    <t>1.3. Расходы на обеспечение деятельности (оказание услуг, выполнение работ) учреждений культуры</t>
  </si>
  <si>
    <t>1.3.1  Расходы на оплату труда сотрудников казенных учреждений</t>
  </si>
  <si>
    <t>1.3.2 Начисление на выплаты по оплате труда сотрудников казенных учреждений</t>
  </si>
  <si>
    <t>1.3.3 Прочая закупка товаров работ и услуг, связанных с содержанием учреждений культуры</t>
  </si>
  <si>
    <t xml:space="preserve">1.Обеспечение деятельности учреждений дополнительного образования в сфере культуры </t>
  </si>
  <si>
    <t>1.1.Расходы на обеспечение деятельности (оказание услуг, выполнение работ) учреждений дополнительного образования детей</t>
  </si>
  <si>
    <t>1.1.Расходы на обеспечение деятельности (оказание услуг, выполнение работ) учреждений библиотек</t>
  </si>
  <si>
    <t>2. Антикризисные мероприятия</t>
  </si>
  <si>
    <t>2.1. Предоставление субсидии муниципальному автономному учреждению "Пограничный Дом офицеров" на иные цели (антикризисные мероприятия по стабилизации деятельности автономного учреждения)</t>
  </si>
  <si>
    <t xml:space="preserve"> МКУ "ЦКДС Пограничного МО", МБУ "РЦКД Пограничного МО"</t>
  </si>
  <si>
    <t>3.Укрепление материально-технической базы муниципальных учреждений</t>
  </si>
  <si>
    <t>МКУ "ЦКС Жариковской сельской территории", МБУ "РЦКД Пограничного МО"</t>
  </si>
  <si>
    <t>Год реализации                            2025</t>
  </si>
  <si>
    <t>Год реализации                            2026</t>
  </si>
  <si>
    <t>Год реализации                            2027</t>
  </si>
  <si>
    <t>Год реализации                            2028</t>
  </si>
  <si>
    <t>Год реализации                            2029</t>
  </si>
  <si>
    <t>Подпрограмма №5 «Координация работы и организационное сопровождение в сфере культуры»</t>
  </si>
  <si>
    <t>Подпрограмма 6 "Реализация государственной национальной политики Российской Федерации в Пограничном муниципальном округе"</t>
  </si>
  <si>
    <t>Приложение №3</t>
  </si>
  <si>
    <t>2.1.Организация проведения культурных мероприятий</t>
  </si>
  <si>
    <t xml:space="preserve">1.4. Сохранение объектов культурного наследия </t>
  </si>
  <si>
    <t>1.4.1. Сохранение объектов культурного наследия (ремонт памятников) МКУ «Центр ФБЭО Пограничного МО"</t>
  </si>
  <si>
    <t>1.4.2. Сохранение объектов культурного наследия (ремонт памятников). Ремонт памятника односельчанам, погибшим в ВОВ 2025 г.</t>
  </si>
  <si>
    <t>3.1. Оснащение учреждений культуры материально-техническим оборудованием</t>
  </si>
  <si>
    <t>2.1.Проведение мероприятий по выявлению и развитию одаренных детей</t>
  </si>
  <si>
    <t>2.1.2 Подписка на периодические издания,сайт</t>
  </si>
  <si>
    <t>МБУ «РЦКД Пограничного МО», МКУ "ЦКДС Пограничного МО", МКУ "ЦКС Жариковской сельской территории"</t>
  </si>
  <si>
    <r>
      <t>3.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Укрепление материально-технической базы  муниципальных учреждений</t>
    </r>
  </si>
  <si>
    <t>3.1.Субсидии на приобретение музыкальных инструментов и художественного инвентаря для учреждений дополнительного образования детей в сфере культуры</t>
  </si>
  <si>
    <t>1.2.Расходы на содержание и обеспечение деятельности (оказание услуг, выполнение работ) муниципальных учреждений (МКУ«Центр ФБЭО Пограничного МО»)</t>
  </si>
  <si>
    <t>1.1 Руководство и управление в сфере установленных функций органов местного самоуправления</t>
  </si>
  <si>
    <t>Отдел по делам культуры, молодежи и социальной политике Администрации Пограничного муниципального округа</t>
  </si>
  <si>
    <t>2.1.3 Организация проведения культурных мероприятий</t>
  </si>
  <si>
    <r>
      <t xml:space="preserve">                                         «</t>
    </r>
    <r>
      <rPr>
        <b/>
        <sz val="11"/>
        <color theme="1"/>
        <rFont val="Times New Roman"/>
        <family val="1"/>
        <charset val="204"/>
      </rPr>
      <t>Развитие культуры, библиотечного обслуживания и молодежной политики                                                                                             в Пограничном муниципальном округе на 2025-2029 годы</t>
    </r>
    <r>
      <rPr>
        <b/>
        <sz val="11"/>
        <color rgb="FF26282F"/>
        <rFont val="Times New Roman"/>
        <family val="1"/>
        <charset val="204"/>
      </rPr>
      <t>»</t>
    </r>
  </si>
  <si>
    <t>к  муниципальной программе "Развитие культуры, библиотечного обслуживания и молодежной политики в Пограничном муниципальном округе на 2025-2029 годы"                                                                          от "______"  ________ 2025 №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</si>
</sst>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26282F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 vertical="top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Border="1"/>
    <xf numFmtId="2" fontId="1" fillId="0" borderId="0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abSelected="1" view="pageBreakPreview" zoomScale="140" zoomScaleNormal="120" zoomScaleSheetLayoutView="140" workbookViewId="0">
      <selection activeCell="C17" sqref="C17"/>
    </sheetView>
  </sheetViews>
  <sheetFormatPr defaultColWidth="9.109375" defaultRowHeight="14.4" x14ac:dyDescent="0.3"/>
  <cols>
    <col min="1" max="1" width="22.5546875" customWidth="1"/>
    <col min="2" max="2" width="19.6640625" customWidth="1"/>
    <col min="3" max="3" width="18.33203125" customWidth="1"/>
    <col min="4" max="4" width="14.44140625" customWidth="1"/>
    <col min="5" max="5" width="11.33203125" customWidth="1"/>
    <col min="6" max="6" width="10.33203125" customWidth="1"/>
    <col min="7" max="7" width="10.44140625" customWidth="1"/>
    <col min="8" max="8" width="10.33203125" customWidth="1"/>
    <col min="9" max="9" width="10.6640625" customWidth="1"/>
  </cols>
  <sheetData>
    <row r="1" spans="1:9" ht="15.6" x14ac:dyDescent="0.3">
      <c r="E1" s="49" t="s">
        <v>68</v>
      </c>
      <c r="F1" s="49"/>
      <c r="G1" s="49"/>
      <c r="H1" s="49"/>
      <c r="I1" s="49"/>
    </row>
    <row r="2" spans="1:9" ht="84" customHeight="1" x14ac:dyDescent="0.3">
      <c r="E2" s="48" t="s">
        <v>84</v>
      </c>
      <c r="F2" s="48"/>
      <c r="G2" s="48"/>
      <c r="H2" s="48"/>
      <c r="I2" s="48"/>
    </row>
    <row r="5" spans="1:9" s="1" customFormat="1" ht="13.8" x14ac:dyDescent="0.25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9" s="1" customFormat="1" ht="13.8" x14ac:dyDescent="0.25">
      <c r="A6" s="32" t="s">
        <v>1</v>
      </c>
      <c r="B6" s="32"/>
      <c r="C6" s="32"/>
      <c r="D6" s="32"/>
      <c r="E6" s="32"/>
      <c r="F6" s="32"/>
      <c r="G6" s="32"/>
      <c r="H6" s="32"/>
      <c r="I6" s="32"/>
    </row>
    <row r="7" spans="1:9" s="1" customFormat="1" ht="27" customHeight="1" x14ac:dyDescent="0.25">
      <c r="A7" s="33" t="s">
        <v>83</v>
      </c>
      <c r="B7" s="33"/>
      <c r="C7" s="33"/>
      <c r="D7" s="33"/>
      <c r="E7" s="33"/>
      <c r="F7" s="33"/>
      <c r="G7" s="33"/>
      <c r="H7" s="33"/>
      <c r="I7" s="33"/>
    </row>
    <row r="8" spans="1:9" s="1" customFormat="1" ht="13.2" x14ac:dyDescent="0.25">
      <c r="A8" s="2"/>
    </row>
    <row r="9" spans="1:9" s="1" customFormat="1" ht="60.75" customHeight="1" x14ac:dyDescent="0.25">
      <c r="A9" s="3" t="s">
        <v>2</v>
      </c>
      <c r="B9" s="3" t="s">
        <v>3</v>
      </c>
      <c r="C9" s="3" t="s">
        <v>4</v>
      </c>
      <c r="D9" s="3" t="s">
        <v>5</v>
      </c>
      <c r="E9" s="3" t="s">
        <v>61</v>
      </c>
      <c r="F9" s="3" t="s">
        <v>62</v>
      </c>
      <c r="G9" s="3" t="s">
        <v>63</v>
      </c>
      <c r="H9" s="3" t="s">
        <v>64</v>
      </c>
      <c r="I9" s="3" t="s">
        <v>65</v>
      </c>
    </row>
    <row r="10" spans="1:9" s="1" customFormat="1" ht="18.75" customHeight="1" x14ac:dyDescent="0.25">
      <c r="A10" s="34" t="s">
        <v>24</v>
      </c>
      <c r="B10" s="37" t="s">
        <v>29</v>
      </c>
      <c r="C10" s="4" t="s">
        <v>6</v>
      </c>
      <c r="D10" s="5">
        <f>SUM(E10:I10)</f>
        <v>211063.47999999998</v>
      </c>
      <c r="E10" s="5">
        <f>E11+E13+E14+E12</f>
        <v>49978.359999999993</v>
      </c>
      <c r="F10" s="5">
        <f t="shared" ref="F10:I10" si="0">F11+F13+F14+F12</f>
        <v>38258.79</v>
      </c>
      <c r="G10" s="5">
        <f t="shared" si="0"/>
        <v>40942.11</v>
      </c>
      <c r="H10" s="5">
        <f t="shared" si="0"/>
        <v>40942.11</v>
      </c>
      <c r="I10" s="5">
        <f t="shared" si="0"/>
        <v>40942.11</v>
      </c>
    </row>
    <row r="11" spans="1:9" s="1" customFormat="1" ht="51" customHeight="1" x14ac:dyDescent="0.25">
      <c r="A11" s="35"/>
      <c r="B11" s="38"/>
      <c r="C11" s="12" t="s">
        <v>23</v>
      </c>
      <c r="D11" s="6">
        <f>SUM(E11:I11)</f>
        <v>204684.21999999997</v>
      </c>
      <c r="E11" s="13">
        <f>E16+E55</f>
        <v>43599.1</v>
      </c>
      <c r="F11" s="13">
        <f>F16+F55</f>
        <v>38258.79</v>
      </c>
      <c r="G11" s="13">
        <f>G16+G55</f>
        <v>40942.11</v>
      </c>
      <c r="H11" s="13">
        <f>H16+H55</f>
        <v>40942.11</v>
      </c>
      <c r="I11" s="13">
        <f>I16+I55</f>
        <v>40942.11</v>
      </c>
    </row>
    <row r="12" spans="1:9" s="1" customFormat="1" ht="66.75" customHeight="1" x14ac:dyDescent="0.25">
      <c r="A12" s="35"/>
      <c r="B12" s="38"/>
      <c r="C12" s="12" t="s">
        <v>26</v>
      </c>
      <c r="D12" s="6">
        <f>SUM(E12:I12)</f>
        <v>191.38</v>
      </c>
      <c r="E12" s="13">
        <f>E61</f>
        <v>191.38</v>
      </c>
      <c r="F12" s="13">
        <f t="shared" ref="F12:I12" si="1">F61</f>
        <v>0</v>
      </c>
      <c r="G12" s="13">
        <f t="shared" si="1"/>
        <v>0</v>
      </c>
      <c r="H12" s="13">
        <f t="shared" si="1"/>
        <v>0</v>
      </c>
      <c r="I12" s="13">
        <f t="shared" si="1"/>
        <v>0</v>
      </c>
    </row>
    <row r="13" spans="1:9" s="1" customFormat="1" ht="18" customHeight="1" x14ac:dyDescent="0.25">
      <c r="A13" s="35"/>
      <c r="B13" s="38"/>
      <c r="C13" s="12" t="s">
        <v>20</v>
      </c>
      <c r="D13" s="6">
        <f t="shared" ref="D13:D50" si="2">SUM(E13:I13)</f>
        <v>6187.88</v>
      </c>
      <c r="E13" s="13">
        <f>E62</f>
        <v>6187.88</v>
      </c>
      <c r="F13" s="13">
        <f t="shared" ref="F13:I13" si="3">F62</f>
        <v>0</v>
      </c>
      <c r="G13" s="13">
        <f t="shared" si="3"/>
        <v>0</v>
      </c>
      <c r="H13" s="13">
        <f t="shared" si="3"/>
        <v>0</v>
      </c>
      <c r="I13" s="13">
        <f t="shared" si="3"/>
        <v>0</v>
      </c>
    </row>
    <row r="14" spans="1:9" s="1" customFormat="1" ht="18.75" customHeight="1" x14ac:dyDescent="0.25">
      <c r="A14" s="36"/>
      <c r="B14" s="39"/>
      <c r="C14" s="12" t="s">
        <v>17</v>
      </c>
      <c r="D14" s="6">
        <f t="shared" si="2"/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</row>
    <row r="15" spans="1:9" s="1" customFormat="1" ht="17.25" customHeight="1" x14ac:dyDescent="0.25">
      <c r="A15" s="40" t="s">
        <v>7</v>
      </c>
      <c r="B15" s="40" t="s">
        <v>35</v>
      </c>
      <c r="C15" s="21" t="s">
        <v>6</v>
      </c>
      <c r="D15" s="6">
        <f t="shared" si="2"/>
        <v>204437.71999999997</v>
      </c>
      <c r="E15" s="10">
        <f>E16</f>
        <v>43352.6</v>
      </c>
      <c r="F15" s="10">
        <f t="shared" ref="F15:I15" si="4">F16</f>
        <v>38258.79</v>
      </c>
      <c r="G15" s="10">
        <f t="shared" si="4"/>
        <v>40942.11</v>
      </c>
      <c r="H15" s="10">
        <f t="shared" si="4"/>
        <v>40942.11</v>
      </c>
      <c r="I15" s="10">
        <f t="shared" si="4"/>
        <v>40942.11</v>
      </c>
    </row>
    <row r="16" spans="1:9" s="1" customFormat="1" ht="52.5" customHeight="1" x14ac:dyDescent="0.25">
      <c r="A16" s="41"/>
      <c r="B16" s="41"/>
      <c r="C16" s="20" t="s">
        <v>23</v>
      </c>
      <c r="D16" s="6">
        <f t="shared" si="2"/>
        <v>204437.71999999997</v>
      </c>
      <c r="E16" s="13">
        <f>E19+E21+E33+E45</f>
        <v>43352.6</v>
      </c>
      <c r="F16" s="13">
        <f>F19+F21+F33+F45</f>
        <v>38258.79</v>
      </c>
      <c r="G16" s="13">
        <f>G19+G21+G33+G45</f>
        <v>40942.11</v>
      </c>
      <c r="H16" s="13">
        <f>H19+H21+H33+H45</f>
        <v>40942.11</v>
      </c>
      <c r="I16" s="13">
        <f>I19+I21+I33+I45</f>
        <v>40942.11</v>
      </c>
    </row>
    <row r="17" spans="1:9" s="1" customFormat="1" ht="52.2" customHeight="1" x14ac:dyDescent="0.25">
      <c r="A17" s="42"/>
      <c r="B17" s="42"/>
      <c r="C17" s="20" t="s">
        <v>20</v>
      </c>
      <c r="D17" s="6">
        <f t="shared" si="2"/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</row>
    <row r="18" spans="1:9" s="1" customFormat="1" ht="18" customHeight="1" x14ac:dyDescent="0.25">
      <c r="A18" s="43" t="s">
        <v>44</v>
      </c>
      <c r="B18" s="44" t="s">
        <v>36</v>
      </c>
      <c r="C18" s="21" t="s">
        <v>6</v>
      </c>
      <c r="D18" s="6">
        <f t="shared" si="2"/>
        <v>76210.06</v>
      </c>
      <c r="E18" s="10">
        <f>E19</f>
        <v>14483.81</v>
      </c>
      <c r="F18" s="10">
        <f t="shared" ref="F18:I18" si="5">F19</f>
        <v>14650.43</v>
      </c>
      <c r="G18" s="10">
        <f t="shared" si="5"/>
        <v>15691.94</v>
      </c>
      <c r="H18" s="10">
        <f t="shared" si="5"/>
        <v>15691.94</v>
      </c>
      <c r="I18" s="10">
        <f t="shared" si="5"/>
        <v>15691.94</v>
      </c>
    </row>
    <row r="19" spans="1:9" s="1" customFormat="1" ht="51.75" customHeight="1" x14ac:dyDescent="0.25">
      <c r="A19" s="43"/>
      <c r="B19" s="44"/>
      <c r="C19" s="20" t="s">
        <v>23</v>
      </c>
      <c r="D19" s="6">
        <f t="shared" si="2"/>
        <v>76210.06</v>
      </c>
      <c r="E19" s="13">
        <v>14483.81</v>
      </c>
      <c r="F19" s="10">
        <v>14650.43</v>
      </c>
      <c r="G19" s="10">
        <v>15691.94</v>
      </c>
      <c r="H19" s="10">
        <v>15691.94</v>
      </c>
      <c r="I19" s="10">
        <v>15691.94</v>
      </c>
    </row>
    <row r="20" spans="1:9" s="1" customFormat="1" ht="18" customHeight="1" x14ac:dyDescent="0.25">
      <c r="A20" s="40" t="s">
        <v>45</v>
      </c>
      <c r="B20" s="40" t="s">
        <v>34</v>
      </c>
      <c r="C20" s="21" t="s">
        <v>6</v>
      </c>
      <c r="D20" s="6">
        <f t="shared" si="2"/>
        <v>86208.959999999992</v>
      </c>
      <c r="E20" s="13">
        <f>E21</f>
        <v>15620.5</v>
      </c>
      <c r="F20" s="13">
        <f t="shared" ref="F20:I20" si="6">F21</f>
        <v>16722.2</v>
      </c>
      <c r="G20" s="13">
        <f t="shared" si="6"/>
        <v>17955.419999999998</v>
      </c>
      <c r="H20" s="13">
        <f t="shared" si="6"/>
        <v>17955.419999999998</v>
      </c>
      <c r="I20" s="13">
        <f t="shared" si="6"/>
        <v>17955.419999999998</v>
      </c>
    </row>
    <row r="21" spans="1:9" s="1" customFormat="1" ht="51" customHeight="1" x14ac:dyDescent="0.25">
      <c r="A21" s="41"/>
      <c r="B21" s="41"/>
      <c r="C21" s="20" t="s">
        <v>23</v>
      </c>
      <c r="D21" s="6">
        <f t="shared" si="2"/>
        <v>86208.959999999992</v>
      </c>
      <c r="E21" s="13">
        <f>E24+E27+E30</f>
        <v>15620.5</v>
      </c>
      <c r="F21" s="13">
        <f t="shared" ref="F21:I21" si="7">F24+F27+F30</f>
        <v>16722.2</v>
      </c>
      <c r="G21" s="13">
        <f t="shared" si="7"/>
        <v>17955.419999999998</v>
      </c>
      <c r="H21" s="13">
        <f t="shared" si="7"/>
        <v>17955.419999999998</v>
      </c>
      <c r="I21" s="13">
        <f t="shared" si="7"/>
        <v>17955.419999999998</v>
      </c>
    </row>
    <row r="22" spans="1:9" s="1" customFormat="1" ht="30" customHeight="1" x14ac:dyDescent="0.25">
      <c r="A22" s="42"/>
      <c r="B22" s="42"/>
      <c r="C22" s="20" t="s">
        <v>18</v>
      </c>
      <c r="D22" s="6">
        <f t="shared" si="2"/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</row>
    <row r="23" spans="1:9" s="1" customFormat="1" ht="17.25" customHeight="1" x14ac:dyDescent="0.25">
      <c r="A23" s="43" t="s">
        <v>46</v>
      </c>
      <c r="B23" s="40" t="s">
        <v>34</v>
      </c>
      <c r="C23" s="21" t="s">
        <v>6</v>
      </c>
      <c r="D23" s="6">
        <f t="shared" si="2"/>
        <v>58235.22</v>
      </c>
      <c r="E23" s="13">
        <f>E24</f>
        <v>10074.120000000001</v>
      </c>
      <c r="F23" s="13">
        <f t="shared" ref="F23:I23" si="8">F24</f>
        <v>11329.89</v>
      </c>
      <c r="G23" s="13">
        <f t="shared" si="8"/>
        <v>12277.07</v>
      </c>
      <c r="H23" s="13">
        <f t="shared" si="8"/>
        <v>12277.07</v>
      </c>
      <c r="I23" s="13">
        <f t="shared" si="8"/>
        <v>12277.07</v>
      </c>
    </row>
    <row r="24" spans="1:9" s="1" customFormat="1" ht="41.25" customHeight="1" x14ac:dyDescent="0.25">
      <c r="A24" s="43"/>
      <c r="B24" s="41"/>
      <c r="C24" s="20" t="s">
        <v>23</v>
      </c>
      <c r="D24" s="6">
        <f t="shared" si="2"/>
        <v>58235.22</v>
      </c>
      <c r="E24" s="13">
        <v>10074.120000000001</v>
      </c>
      <c r="F24" s="10">
        <v>11329.89</v>
      </c>
      <c r="G24" s="10">
        <v>12277.07</v>
      </c>
      <c r="H24" s="10">
        <v>12277.07</v>
      </c>
      <c r="I24" s="10">
        <v>12277.07</v>
      </c>
    </row>
    <row r="25" spans="1:9" s="1" customFormat="1" ht="25.5" customHeight="1" x14ac:dyDescent="0.25">
      <c r="A25" s="43"/>
      <c r="B25" s="42"/>
      <c r="C25" s="20" t="s">
        <v>18</v>
      </c>
      <c r="D25" s="6">
        <f t="shared" si="2"/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</row>
    <row r="26" spans="1:9" s="1" customFormat="1" ht="16.5" customHeight="1" x14ac:dyDescent="0.25">
      <c r="A26" s="40" t="s">
        <v>47</v>
      </c>
      <c r="B26" s="40" t="s">
        <v>34</v>
      </c>
      <c r="C26" s="21" t="s">
        <v>6</v>
      </c>
      <c r="D26" s="6">
        <f t="shared" si="2"/>
        <v>17587.02</v>
      </c>
      <c r="E26" s="13">
        <f>E27</f>
        <v>3042.38</v>
      </c>
      <c r="F26" s="13">
        <f t="shared" ref="F26:I26" si="9">F27</f>
        <v>3421.63</v>
      </c>
      <c r="G26" s="13">
        <f t="shared" si="9"/>
        <v>3707.67</v>
      </c>
      <c r="H26" s="13">
        <f t="shared" si="9"/>
        <v>3707.67</v>
      </c>
      <c r="I26" s="13">
        <f t="shared" si="9"/>
        <v>3707.67</v>
      </c>
    </row>
    <row r="27" spans="1:9" s="1" customFormat="1" ht="53.25" customHeight="1" x14ac:dyDescent="0.25">
      <c r="A27" s="41"/>
      <c r="B27" s="41"/>
      <c r="C27" s="20" t="s">
        <v>23</v>
      </c>
      <c r="D27" s="6">
        <f t="shared" si="2"/>
        <v>17587.02</v>
      </c>
      <c r="E27" s="13">
        <v>3042.38</v>
      </c>
      <c r="F27" s="10">
        <v>3421.63</v>
      </c>
      <c r="G27" s="10">
        <v>3707.67</v>
      </c>
      <c r="H27" s="10">
        <v>3707.67</v>
      </c>
      <c r="I27" s="10">
        <v>3707.67</v>
      </c>
    </row>
    <row r="28" spans="1:9" s="1" customFormat="1" ht="27" customHeight="1" x14ac:dyDescent="0.25">
      <c r="A28" s="42"/>
      <c r="B28" s="42"/>
      <c r="C28" s="20" t="s">
        <v>18</v>
      </c>
      <c r="D28" s="6">
        <f t="shared" si="2"/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</row>
    <row r="29" spans="1:9" s="1" customFormat="1" ht="18.75" customHeight="1" x14ac:dyDescent="0.25">
      <c r="A29" s="40" t="s">
        <v>48</v>
      </c>
      <c r="B29" s="40" t="s">
        <v>34</v>
      </c>
      <c r="C29" s="21" t="s">
        <v>6</v>
      </c>
      <c r="D29" s="6">
        <f t="shared" si="2"/>
        <v>10386.720000000001</v>
      </c>
      <c r="E29" s="13">
        <f>E30</f>
        <v>2504</v>
      </c>
      <c r="F29" s="13">
        <f t="shared" ref="F29:I29" si="10">F30</f>
        <v>1970.68</v>
      </c>
      <c r="G29" s="13">
        <f t="shared" si="10"/>
        <v>1970.68</v>
      </c>
      <c r="H29" s="13">
        <f t="shared" si="10"/>
        <v>1970.68</v>
      </c>
      <c r="I29" s="13">
        <f t="shared" si="10"/>
        <v>1970.68</v>
      </c>
    </row>
    <row r="30" spans="1:9" s="1" customFormat="1" ht="51.75" customHeight="1" x14ac:dyDescent="0.25">
      <c r="A30" s="41"/>
      <c r="B30" s="41"/>
      <c r="C30" s="20" t="s">
        <v>23</v>
      </c>
      <c r="D30" s="6">
        <f t="shared" si="2"/>
        <v>10386.720000000001</v>
      </c>
      <c r="E30" s="13">
        <f>913.21+1590.79</f>
        <v>2504</v>
      </c>
      <c r="F30" s="10">
        <v>1970.68</v>
      </c>
      <c r="G30" s="10">
        <v>1970.68</v>
      </c>
      <c r="H30" s="10">
        <v>1970.68</v>
      </c>
      <c r="I30" s="10">
        <v>1970.68</v>
      </c>
    </row>
    <row r="31" spans="1:9" s="1" customFormat="1" ht="26.4" customHeight="1" x14ac:dyDescent="0.25">
      <c r="A31" s="42"/>
      <c r="B31" s="42"/>
      <c r="C31" s="20" t="s">
        <v>18</v>
      </c>
      <c r="D31" s="6">
        <f t="shared" si="2"/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</row>
    <row r="32" spans="1:9" s="1" customFormat="1" ht="14.25" customHeight="1" x14ac:dyDescent="0.25">
      <c r="A32" s="40" t="s">
        <v>49</v>
      </c>
      <c r="B32" s="40" t="s">
        <v>41</v>
      </c>
      <c r="C32" s="21" t="s">
        <v>6</v>
      </c>
      <c r="D32" s="6">
        <f t="shared" si="2"/>
        <v>35368.699999999997</v>
      </c>
      <c r="E32" s="13">
        <f>E33</f>
        <v>6598.29</v>
      </c>
      <c r="F32" s="13">
        <f t="shared" ref="F32:I32" si="11">F33</f>
        <v>6886.16</v>
      </c>
      <c r="G32" s="13">
        <f t="shared" si="11"/>
        <v>7294.75</v>
      </c>
      <c r="H32" s="13">
        <f t="shared" si="11"/>
        <v>7294.75</v>
      </c>
      <c r="I32" s="13">
        <f t="shared" si="11"/>
        <v>7294.75</v>
      </c>
    </row>
    <row r="33" spans="1:9" s="1" customFormat="1" ht="52.5" customHeight="1" x14ac:dyDescent="0.25">
      <c r="A33" s="41"/>
      <c r="B33" s="41"/>
      <c r="C33" s="20" t="s">
        <v>23</v>
      </c>
      <c r="D33" s="6">
        <f t="shared" si="2"/>
        <v>35368.699999999997</v>
      </c>
      <c r="E33" s="13">
        <f>E36+E39+E42</f>
        <v>6598.29</v>
      </c>
      <c r="F33" s="13">
        <f t="shared" ref="F33:I33" si="12">F36+F39+F42</f>
        <v>6886.16</v>
      </c>
      <c r="G33" s="13">
        <f t="shared" si="12"/>
        <v>7294.75</v>
      </c>
      <c r="H33" s="13">
        <f t="shared" si="12"/>
        <v>7294.75</v>
      </c>
      <c r="I33" s="13">
        <f t="shared" si="12"/>
        <v>7294.75</v>
      </c>
    </row>
    <row r="34" spans="1:9" s="1" customFormat="1" ht="25.95" customHeight="1" x14ac:dyDescent="0.25">
      <c r="A34" s="42"/>
      <c r="B34" s="42"/>
      <c r="C34" s="20" t="s">
        <v>18</v>
      </c>
      <c r="D34" s="6">
        <f t="shared" si="2"/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</row>
    <row r="35" spans="1:9" s="1" customFormat="1" ht="17.25" customHeight="1" x14ac:dyDescent="0.25">
      <c r="A35" s="40" t="s">
        <v>50</v>
      </c>
      <c r="B35" s="40" t="s">
        <v>41</v>
      </c>
      <c r="C35" s="21" t="s">
        <v>6</v>
      </c>
      <c r="D35" s="6">
        <f t="shared" si="2"/>
        <v>18985.36</v>
      </c>
      <c r="E35" s="13">
        <f>E36</f>
        <v>3275.94</v>
      </c>
      <c r="F35" s="13">
        <f t="shared" ref="F35:I35" si="13">F36</f>
        <v>3691.99</v>
      </c>
      <c r="G35" s="13">
        <f t="shared" si="13"/>
        <v>4005.81</v>
      </c>
      <c r="H35" s="13">
        <f t="shared" si="13"/>
        <v>4005.81</v>
      </c>
      <c r="I35" s="13">
        <f t="shared" si="13"/>
        <v>4005.81</v>
      </c>
    </row>
    <row r="36" spans="1:9" s="1" customFormat="1" ht="52.5" customHeight="1" x14ac:dyDescent="0.25">
      <c r="A36" s="41"/>
      <c r="B36" s="41"/>
      <c r="C36" s="20" t="s">
        <v>23</v>
      </c>
      <c r="D36" s="6">
        <f t="shared" si="2"/>
        <v>18985.36</v>
      </c>
      <c r="E36" s="13">
        <v>3275.94</v>
      </c>
      <c r="F36" s="10">
        <v>3691.99</v>
      </c>
      <c r="G36" s="10">
        <v>4005.81</v>
      </c>
      <c r="H36" s="10">
        <v>4005.81</v>
      </c>
      <c r="I36" s="10">
        <v>4005.81</v>
      </c>
    </row>
    <row r="37" spans="1:9" s="1" customFormat="1" ht="26.25" customHeight="1" x14ac:dyDescent="0.25">
      <c r="A37" s="42"/>
      <c r="B37" s="42"/>
      <c r="C37" s="20" t="s">
        <v>18</v>
      </c>
      <c r="D37" s="6">
        <f t="shared" si="2"/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</row>
    <row r="38" spans="1:9" s="1" customFormat="1" ht="17.25" customHeight="1" x14ac:dyDescent="0.25">
      <c r="A38" s="40" t="s">
        <v>51</v>
      </c>
      <c r="B38" s="40" t="s">
        <v>41</v>
      </c>
      <c r="C38" s="21" t="s">
        <v>6</v>
      </c>
      <c r="D38" s="6">
        <f t="shared" si="2"/>
        <v>5733.57</v>
      </c>
      <c r="E38" s="13">
        <f>E39</f>
        <v>989.34</v>
      </c>
      <c r="F38" s="13">
        <f t="shared" ref="F38:I38" si="14">F39</f>
        <v>1114.98</v>
      </c>
      <c r="G38" s="13">
        <f t="shared" si="14"/>
        <v>1209.75</v>
      </c>
      <c r="H38" s="13">
        <f t="shared" si="14"/>
        <v>1209.75</v>
      </c>
      <c r="I38" s="13">
        <f t="shared" si="14"/>
        <v>1209.75</v>
      </c>
    </row>
    <row r="39" spans="1:9" s="1" customFormat="1" ht="51.75" customHeight="1" x14ac:dyDescent="0.25">
      <c r="A39" s="41"/>
      <c r="B39" s="41"/>
      <c r="C39" s="20" t="s">
        <v>23</v>
      </c>
      <c r="D39" s="6">
        <f t="shared" si="2"/>
        <v>5733.57</v>
      </c>
      <c r="E39" s="13">
        <v>989.34</v>
      </c>
      <c r="F39" s="10">
        <v>1114.98</v>
      </c>
      <c r="G39" s="10">
        <v>1209.75</v>
      </c>
      <c r="H39" s="10">
        <v>1209.75</v>
      </c>
      <c r="I39" s="10">
        <v>1209.75</v>
      </c>
    </row>
    <row r="40" spans="1:9" s="1" customFormat="1" ht="26.4" customHeight="1" x14ac:dyDescent="0.25">
      <c r="A40" s="42"/>
      <c r="B40" s="42"/>
      <c r="C40" s="20" t="s">
        <v>18</v>
      </c>
      <c r="D40" s="6">
        <f t="shared" si="2"/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</row>
    <row r="41" spans="1:9" s="1" customFormat="1" ht="16.5" customHeight="1" x14ac:dyDescent="0.25">
      <c r="A41" s="40" t="s">
        <v>52</v>
      </c>
      <c r="B41" s="40" t="s">
        <v>41</v>
      </c>
      <c r="C41" s="21" t="s">
        <v>6</v>
      </c>
      <c r="D41" s="6">
        <f t="shared" si="2"/>
        <v>10649.770000000002</v>
      </c>
      <c r="E41" s="13">
        <f>E42</f>
        <v>2333.0100000000002</v>
      </c>
      <c r="F41" s="13">
        <f t="shared" ref="F41:I41" si="15">F42</f>
        <v>2079.19</v>
      </c>
      <c r="G41" s="13">
        <f t="shared" si="15"/>
        <v>2079.19</v>
      </c>
      <c r="H41" s="13">
        <f t="shared" si="15"/>
        <v>2079.19</v>
      </c>
      <c r="I41" s="13">
        <f t="shared" si="15"/>
        <v>2079.19</v>
      </c>
    </row>
    <row r="42" spans="1:9" s="1" customFormat="1" ht="51.75" customHeight="1" x14ac:dyDescent="0.25">
      <c r="A42" s="41"/>
      <c r="B42" s="41"/>
      <c r="C42" s="20" t="s">
        <v>23</v>
      </c>
      <c r="D42" s="6">
        <f t="shared" si="2"/>
        <v>10649.770000000002</v>
      </c>
      <c r="E42" s="13">
        <f>434.62+1898.39</f>
        <v>2333.0100000000002</v>
      </c>
      <c r="F42" s="10">
        <v>2079.19</v>
      </c>
      <c r="G42" s="10">
        <v>2079.19</v>
      </c>
      <c r="H42" s="10">
        <v>2079.19</v>
      </c>
      <c r="I42" s="10">
        <v>2079.19</v>
      </c>
    </row>
    <row r="43" spans="1:9" s="1" customFormat="1" ht="24.6" customHeight="1" x14ac:dyDescent="0.25">
      <c r="A43" s="42"/>
      <c r="B43" s="42"/>
      <c r="C43" s="20" t="s">
        <v>18</v>
      </c>
      <c r="D43" s="6">
        <f t="shared" si="2"/>
        <v>0</v>
      </c>
      <c r="E43" s="13">
        <v>0</v>
      </c>
      <c r="F43" s="13">
        <v>0</v>
      </c>
      <c r="G43" s="13">
        <v>0</v>
      </c>
      <c r="H43" s="10">
        <v>0</v>
      </c>
      <c r="I43" s="10">
        <v>0</v>
      </c>
    </row>
    <row r="44" spans="1:9" s="1" customFormat="1" ht="19.5" customHeight="1" x14ac:dyDescent="0.25">
      <c r="A44" s="40" t="s">
        <v>70</v>
      </c>
      <c r="B44" s="40" t="s">
        <v>43</v>
      </c>
      <c r="C44" s="21" t="s">
        <v>6</v>
      </c>
      <c r="D44" s="6">
        <f t="shared" si="2"/>
        <v>6650</v>
      </c>
      <c r="E44" s="13">
        <f>E45</f>
        <v>6650</v>
      </c>
      <c r="F44" s="10">
        <v>0</v>
      </c>
      <c r="G44" s="10">
        <v>0</v>
      </c>
      <c r="H44" s="10">
        <v>0</v>
      </c>
      <c r="I44" s="10">
        <v>0</v>
      </c>
    </row>
    <row r="45" spans="1:9" s="1" customFormat="1" ht="49.5" customHeight="1" x14ac:dyDescent="0.25">
      <c r="A45" s="41"/>
      <c r="B45" s="41"/>
      <c r="C45" s="20" t="s">
        <v>23</v>
      </c>
      <c r="D45" s="6">
        <f t="shared" si="2"/>
        <v>6650</v>
      </c>
      <c r="E45" s="13">
        <f>E48+E52</f>
        <v>6650</v>
      </c>
      <c r="F45" s="10">
        <v>0</v>
      </c>
      <c r="G45" s="10">
        <v>0</v>
      </c>
      <c r="H45" s="10">
        <v>0</v>
      </c>
      <c r="I45" s="10">
        <v>0</v>
      </c>
    </row>
    <row r="46" spans="1:9" s="1" customFormat="1" ht="20.25" customHeight="1" x14ac:dyDescent="0.25">
      <c r="A46" s="42"/>
      <c r="B46" s="42"/>
      <c r="C46" s="20" t="s">
        <v>20</v>
      </c>
      <c r="D46" s="6">
        <f t="shared" si="2"/>
        <v>0</v>
      </c>
      <c r="E46" s="13">
        <v>0</v>
      </c>
      <c r="F46" s="10">
        <v>0</v>
      </c>
      <c r="G46" s="10">
        <v>0</v>
      </c>
      <c r="H46" s="10">
        <v>0</v>
      </c>
      <c r="I46" s="10">
        <v>0</v>
      </c>
    </row>
    <row r="47" spans="1:9" s="1" customFormat="1" ht="28.2" customHeight="1" x14ac:dyDescent="0.25">
      <c r="A47" s="40" t="s">
        <v>71</v>
      </c>
      <c r="B47" s="40" t="s">
        <v>28</v>
      </c>
      <c r="C47" s="21" t="s">
        <v>6</v>
      </c>
      <c r="D47" s="6">
        <f t="shared" si="2"/>
        <v>750</v>
      </c>
      <c r="E47" s="13">
        <f>E48</f>
        <v>750</v>
      </c>
      <c r="F47" s="10">
        <v>0</v>
      </c>
      <c r="G47" s="10">
        <v>0</v>
      </c>
      <c r="H47" s="10">
        <v>0</v>
      </c>
      <c r="I47" s="10">
        <v>0</v>
      </c>
    </row>
    <row r="48" spans="1:9" s="1" customFormat="1" ht="52.5" customHeight="1" x14ac:dyDescent="0.25">
      <c r="A48" s="41"/>
      <c r="B48" s="41"/>
      <c r="C48" s="20" t="s">
        <v>23</v>
      </c>
      <c r="D48" s="6">
        <f t="shared" si="2"/>
        <v>750</v>
      </c>
      <c r="E48" s="13">
        <v>750</v>
      </c>
      <c r="F48" s="10">
        <v>0</v>
      </c>
      <c r="G48" s="10">
        <v>0</v>
      </c>
      <c r="H48" s="10">
        <v>0</v>
      </c>
      <c r="I48" s="10">
        <v>0</v>
      </c>
    </row>
    <row r="49" spans="1:9" s="1" customFormat="1" ht="64.5" customHeight="1" x14ac:dyDescent="0.25">
      <c r="A49" s="41"/>
      <c r="B49" s="41"/>
      <c r="C49" s="20" t="s">
        <v>26</v>
      </c>
      <c r="D49" s="6">
        <f t="shared" si="2"/>
        <v>0</v>
      </c>
      <c r="E49" s="13">
        <v>0</v>
      </c>
      <c r="F49" s="10">
        <v>0</v>
      </c>
      <c r="G49" s="10">
        <v>0</v>
      </c>
      <c r="H49" s="10">
        <v>0</v>
      </c>
      <c r="I49" s="10">
        <v>0</v>
      </c>
    </row>
    <row r="50" spans="1:9" s="1" customFormat="1" ht="23.4" customHeight="1" x14ac:dyDescent="0.25">
      <c r="A50" s="42"/>
      <c r="B50" s="42"/>
      <c r="C50" s="20" t="s">
        <v>20</v>
      </c>
      <c r="D50" s="6">
        <f t="shared" si="2"/>
        <v>0</v>
      </c>
      <c r="E50" s="13">
        <v>0</v>
      </c>
      <c r="F50" s="10">
        <v>0</v>
      </c>
      <c r="G50" s="10">
        <v>0</v>
      </c>
      <c r="H50" s="10">
        <v>0</v>
      </c>
      <c r="I50" s="10">
        <v>0</v>
      </c>
    </row>
    <row r="51" spans="1:9" s="1" customFormat="1" ht="18" customHeight="1" x14ac:dyDescent="0.25">
      <c r="A51" s="40" t="s">
        <v>72</v>
      </c>
      <c r="B51" s="40" t="s">
        <v>60</v>
      </c>
      <c r="C51" s="21" t="s">
        <v>6</v>
      </c>
      <c r="D51" s="6">
        <f t="shared" ref="D51:D63" si="16">SUM(E51:I51)</f>
        <v>5900</v>
      </c>
      <c r="E51" s="13">
        <f>E52</f>
        <v>5900</v>
      </c>
      <c r="F51" s="10">
        <v>0</v>
      </c>
      <c r="G51" s="10">
        <v>0</v>
      </c>
      <c r="H51" s="10">
        <v>0</v>
      </c>
      <c r="I51" s="10">
        <v>0</v>
      </c>
    </row>
    <row r="52" spans="1:9" s="1" customFormat="1" ht="50.25" customHeight="1" x14ac:dyDescent="0.25">
      <c r="A52" s="41"/>
      <c r="B52" s="41"/>
      <c r="C52" s="20" t="s">
        <v>23</v>
      </c>
      <c r="D52" s="6">
        <f t="shared" si="16"/>
        <v>5900</v>
      </c>
      <c r="E52" s="13">
        <v>5900</v>
      </c>
      <c r="F52" s="10">
        <v>0</v>
      </c>
      <c r="G52" s="10">
        <v>0</v>
      </c>
      <c r="H52" s="10">
        <v>0</v>
      </c>
      <c r="I52" s="10">
        <v>0</v>
      </c>
    </row>
    <row r="53" spans="1:9" s="1" customFormat="1" ht="19.5" customHeight="1" x14ac:dyDescent="0.25">
      <c r="A53" s="42"/>
      <c r="B53" s="42"/>
      <c r="C53" s="20" t="s">
        <v>20</v>
      </c>
      <c r="D53" s="6">
        <f t="shared" si="16"/>
        <v>0</v>
      </c>
      <c r="E53" s="13">
        <v>0</v>
      </c>
      <c r="F53" s="10">
        <v>0</v>
      </c>
      <c r="G53" s="10">
        <v>0</v>
      </c>
      <c r="H53" s="10">
        <v>0</v>
      </c>
      <c r="I53" s="10">
        <v>0</v>
      </c>
    </row>
    <row r="54" spans="1:9" s="1" customFormat="1" ht="16.5" customHeight="1" x14ac:dyDescent="0.25">
      <c r="A54" s="43" t="s">
        <v>33</v>
      </c>
      <c r="B54" s="43" t="s">
        <v>35</v>
      </c>
      <c r="C54" s="21" t="s">
        <v>6</v>
      </c>
      <c r="D54" s="6">
        <f t="shared" si="16"/>
        <v>246.5</v>
      </c>
      <c r="E54" s="13">
        <f>E55</f>
        <v>246.5</v>
      </c>
      <c r="F54" s="10">
        <v>0</v>
      </c>
      <c r="G54" s="10">
        <v>0</v>
      </c>
      <c r="H54" s="10">
        <v>0</v>
      </c>
      <c r="I54" s="10">
        <v>0</v>
      </c>
    </row>
    <row r="55" spans="1:9" s="1" customFormat="1" ht="51" customHeight="1" x14ac:dyDescent="0.25">
      <c r="A55" s="43"/>
      <c r="B55" s="43"/>
      <c r="C55" s="20" t="s">
        <v>23</v>
      </c>
      <c r="D55" s="6">
        <f t="shared" si="16"/>
        <v>246.5</v>
      </c>
      <c r="E55" s="13">
        <f>E59</f>
        <v>246.5</v>
      </c>
      <c r="F55" s="10">
        <v>0</v>
      </c>
      <c r="G55" s="10">
        <v>0</v>
      </c>
      <c r="H55" s="10">
        <v>0</v>
      </c>
      <c r="I55" s="10">
        <v>0</v>
      </c>
    </row>
    <row r="56" spans="1:9" s="1" customFormat="1" ht="23.25" customHeight="1" x14ac:dyDescent="0.25">
      <c r="A56" s="43"/>
      <c r="B56" s="43"/>
      <c r="C56" s="20" t="s">
        <v>20</v>
      </c>
      <c r="D56" s="6">
        <f t="shared" si="16"/>
        <v>0</v>
      </c>
      <c r="E56" s="13">
        <v>0</v>
      </c>
      <c r="F56" s="10">
        <v>0</v>
      </c>
      <c r="G56" s="10">
        <v>0</v>
      </c>
      <c r="H56" s="10">
        <v>0</v>
      </c>
      <c r="I56" s="10">
        <v>0</v>
      </c>
    </row>
    <row r="57" spans="1:9" s="1" customFormat="1" ht="16.5" customHeight="1" x14ac:dyDescent="0.25">
      <c r="A57" s="40" t="s">
        <v>69</v>
      </c>
      <c r="B57" s="40" t="s">
        <v>76</v>
      </c>
      <c r="C57" s="21" t="s">
        <v>6</v>
      </c>
      <c r="D57" s="6">
        <f t="shared" si="16"/>
        <v>246.5</v>
      </c>
      <c r="E57" s="13">
        <f>E59</f>
        <v>246.5</v>
      </c>
      <c r="F57" s="10">
        <v>0</v>
      </c>
      <c r="G57" s="10">
        <v>0</v>
      </c>
      <c r="H57" s="10">
        <v>0</v>
      </c>
      <c r="I57" s="10">
        <v>0</v>
      </c>
    </row>
    <row r="58" spans="1:9" s="1" customFormat="1" ht="66" customHeight="1" x14ac:dyDescent="0.25">
      <c r="A58" s="41"/>
      <c r="B58" s="41"/>
      <c r="C58" s="20" t="s">
        <v>26</v>
      </c>
      <c r="D58" s="6">
        <f t="shared" si="16"/>
        <v>0</v>
      </c>
      <c r="E58" s="13">
        <v>0</v>
      </c>
      <c r="F58" s="10">
        <v>0</v>
      </c>
      <c r="G58" s="10">
        <v>0</v>
      </c>
      <c r="H58" s="10">
        <v>0</v>
      </c>
      <c r="I58" s="10">
        <v>0</v>
      </c>
    </row>
    <row r="59" spans="1:9" s="1" customFormat="1" ht="52.5" customHeight="1" x14ac:dyDescent="0.25">
      <c r="A59" s="42"/>
      <c r="B59" s="42"/>
      <c r="C59" s="20" t="s">
        <v>27</v>
      </c>
      <c r="D59" s="6">
        <f t="shared" si="16"/>
        <v>246.5</v>
      </c>
      <c r="E59" s="13">
        <f>183+38.5+25</f>
        <v>246.5</v>
      </c>
      <c r="F59" s="10">
        <v>0</v>
      </c>
      <c r="G59" s="10">
        <v>0</v>
      </c>
      <c r="H59" s="10">
        <v>0</v>
      </c>
      <c r="I59" s="10">
        <v>0</v>
      </c>
    </row>
    <row r="60" spans="1:9" s="1" customFormat="1" ht="17.25" customHeight="1" x14ac:dyDescent="0.25">
      <c r="A60" s="40" t="s">
        <v>59</v>
      </c>
      <c r="B60" s="40" t="s">
        <v>42</v>
      </c>
      <c r="C60" s="21" t="s">
        <v>6</v>
      </c>
      <c r="D60" s="6">
        <f>SUM(E60:I60)</f>
        <v>6379.26</v>
      </c>
      <c r="E60" s="13">
        <f>E61+E62</f>
        <v>6379.26</v>
      </c>
      <c r="F60" s="10">
        <v>0</v>
      </c>
      <c r="G60" s="10">
        <v>0</v>
      </c>
      <c r="H60" s="10">
        <v>0</v>
      </c>
      <c r="I60" s="10">
        <v>0</v>
      </c>
    </row>
    <row r="61" spans="1:9" s="1" customFormat="1" ht="62.25" customHeight="1" x14ac:dyDescent="0.25">
      <c r="A61" s="41"/>
      <c r="B61" s="41"/>
      <c r="C61" s="26" t="s">
        <v>26</v>
      </c>
      <c r="D61" s="6">
        <f t="shared" si="16"/>
        <v>191.38</v>
      </c>
      <c r="E61" s="13">
        <f>E65</f>
        <v>191.38</v>
      </c>
      <c r="F61" s="13">
        <v>0</v>
      </c>
      <c r="G61" s="13">
        <v>0</v>
      </c>
      <c r="H61" s="13">
        <v>0</v>
      </c>
      <c r="I61" s="13">
        <v>0</v>
      </c>
    </row>
    <row r="62" spans="1:9" s="1" customFormat="1" ht="19.5" customHeight="1" x14ac:dyDescent="0.25">
      <c r="A62" s="41"/>
      <c r="B62" s="41"/>
      <c r="C62" s="20" t="s">
        <v>20</v>
      </c>
      <c r="D62" s="6">
        <f t="shared" si="16"/>
        <v>6187.88</v>
      </c>
      <c r="E62" s="13">
        <f>E66</f>
        <v>6187.88</v>
      </c>
      <c r="F62" s="10">
        <v>0</v>
      </c>
      <c r="G62" s="10">
        <v>0</v>
      </c>
      <c r="H62" s="10">
        <v>0</v>
      </c>
      <c r="I62" s="10">
        <v>0</v>
      </c>
    </row>
    <row r="63" spans="1:9" s="1" customFormat="1" ht="37.5" customHeight="1" x14ac:dyDescent="0.25">
      <c r="A63" s="42"/>
      <c r="B63" s="42"/>
      <c r="C63" s="20" t="s">
        <v>19</v>
      </c>
      <c r="D63" s="6">
        <f t="shared" si="16"/>
        <v>0</v>
      </c>
      <c r="E63" s="13">
        <v>0</v>
      </c>
      <c r="F63" s="10">
        <v>0</v>
      </c>
      <c r="G63" s="10">
        <v>0</v>
      </c>
      <c r="H63" s="10">
        <v>0</v>
      </c>
      <c r="I63" s="10">
        <v>0</v>
      </c>
    </row>
    <row r="64" spans="1:9" s="1" customFormat="1" ht="15" customHeight="1" x14ac:dyDescent="0.25">
      <c r="A64" s="40" t="s">
        <v>73</v>
      </c>
      <c r="B64" s="40" t="s">
        <v>58</v>
      </c>
      <c r="C64" s="21" t="s">
        <v>6</v>
      </c>
      <c r="D64" s="6">
        <f>SUM(E64:I64)</f>
        <v>6379.26</v>
      </c>
      <c r="E64" s="10">
        <f>E65+E66</f>
        <v>6379.26</v>
      </c>
      <c r="F64" s="10">
        <v>0</v>
      </c>
      <c r="G64" s="10">
        <v>0</v>
      </c>
      <c r="H64" s="10">
        <v>0</v>
      </c>
      <c r="I64" s="10">
        <v>0</v>
      </c>
    </row>
    <row r="65" spans="1:14" s="1" customFormat="1" ht="65.25" customHeight="1" x14ac:dyDescent="0.25">
      <c r="A65" s="41"/>
      <c r="B65" s="41"/>
      <c r="C65" s="26" t="s">
        <v>26</v>
      </c>
      <c r="D65" s="6">
        <f t="shared" ref="D65:D66" si="17">SUM(E65:I65)</f>
        <v>191.38</v>
      </c>
      <c r="E65" s="13">
        <f>85.12+106.26</f>
        <v>191.38</v>
      </c>
      <c r="F65" s="13">
        <v>0</v>
      </c>
      <c r="G65" s="13">
        <v>0</v>
      </c>
      <c r="H65" s="13">
        <v>0</v>
      </c>
      <c r="I65" s="13">
        <v>0</v>
      </c>
    </row>
    <row r="66" spans="1:14" s="1" customFormat="1" ht="17.25" customHeight="1" x14ac:dyDescent="0.25">
      <c r="A66" s="42"/>
      <c r="B66" s="42"/>
      <c r="C66" s="20" t="s">
        <v>20</v>
      </c>
      <c r="D66" s="6">
        <f t="shared" si="17"/>
        <v>6187.88</v>
      </c>
      <c r="E66" s="13">
        <f>2752.25+3435.63</f>
        <v>6187.88</v>
      </c>
      <c r="F66" s="10">
        <v>0</v>
      </c>
      <c r="G66" s="10">
        <v>0</v>
      </c>
      <c r="H66" s="10">
        <v>0</v>
      </c>
      <c r="I66" s="10">
        <v>0</v>
      </c>
    </row>
    <row r="67" spans="1:14" s="1" customFormat="1" ht="16.5" customHeight="1" x14ac:dyDescent="0.25">
      <c r="A67" s="45" t="s">
        <v>16</v>
      </c>
      <c r="B67" s="37" t="s">
        <v>32</v>
      </c>
      <c r="C67" s="4" t="s">
        <v>8</v>
      </c>
      <c r="D67" s="5">
        <f>SUM(E67:I67)</f>
        <v>104188.92</v>
      </c>
      <c r="E67" s="18">
        <f>E68+E71</f>
        <v>24235.129999999997</v>
      </c>
      <c r="F67" s="18">
        <f t="shared" ref="F67:I67" si="18">F68</f>
        <v>19091.29</v>
      </c>
      <c r="G67" s="18">
        <f t="shared" si="18"/>
        <v>20287.5</v>
      </c>
      <c r="H67" s="18">
        <f t="shared" si="18"/>
        <v>20287.5</v>
      </c>
      <c r="I67" s="18">
        <f t="shared" si="18"/>
        <v>20287.5</v>
      </c>
    </row>
    <row r="68" spans="1:14" s="1" customFormat="1" ht="59.4" customHeight="1" x14ac:dyDescent="0.25">
      <c r="A68" s="46"/>
      <c r="B68" s="38"/>
      <c r="C68" s="12" t="s">
        <v>23</v>
      </c>
      <c r="D68" s="6">
        <f>SUM(E68:I68)</f>
        <v>98013.3</v>
      </c>
      <c r="E68" s="13">
        <f>E73+E77</f>
        <v>18059.509999999998</v>
      </c>
      <c r="F68" s="13">
        <f t="shared" ref="F68:I68" si="19">F73+F77</f>
        <v>19091.29</v>
      </c>
      <c r="G68" s="13">
        <f t="shared" si="19"/>
        <v>20287.5</v>
      </c>
      <c r="H68" s="13">
        <f t="shared" si="19"/>
        <v>20287.5</v>
      </c>
      <c r="I68" s="13">
        <f t="shared" si="19"/>
        <v>20287.5</v>
      </c>
    </row>
    <row r="69" spans="1:14" s="1" customFormat="1" ht="22.2" customHeight="1" x14ac:dyDescent="0.25">
      <c r="A69" s="46"/>
      <c r="B69" s="38"/>
      <c r="C69" s="12" t="s">
        <v>17</v>
      </c>
      <c r="D69" s="6">
        <f t="shared" ref="D69:D78" si="20">SUM(E69:I69)</f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</row>
    <row r="70" spans="1:14" s="1" customFormat="1" ht="63.75" customHeight="1" x14ac:dyDescent="0.25">
      <c r="A70" s="46"/>
      <c r="B70" s="38"/>
      <c r="C70" s="20" t="s">
        <v>26</v>
      </c>
      <c r="D70" s="6">
        <f t="shared" si="20"/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</row>
    <row r="71" spans="1:14" s="1" customFormat="1" ht="23.4" customHeight="1" x14ac:dyDescent="0.25">
      <c r="A71" s="47"/>
      <c r="B71" s="39"/>
      <c r="C71" s="19" t="s">
        <v>20</v>
      </c>
      <c r="D71" s="6">
        <f t="shared" si="20"/>
        <v>6175.62</v>
      </c>
      <c r="E71" s="13">
        <f>E83</f>
        <v>6175.62</v>
      </c>
      <c r="F71" s="13">
        <v>0</v>
      </c>
      <c r="G71" s="13">
        <v>0</v>
      </c>
      <c r="H71" s="13">
        <v>0</v>
      </c>
      <c r="I71" s="13">
        <v>0</v>
      </c>
    </row>
    <row r="72" spans="1:14" s="1" customFormat="1" ht="18" customHeight="1" x14ac:dyDescent="0.25">
      <c r="A72" s="43" t="s">
        <v>53</v>
      </c>
      <c r="B72" s="43" t="s">
        <v>37</v>
      </c>
      <c r="C72" s="21" t="s">
        <v>8</v>
      </c>
      <c r="D72" s="6">
        <f t="shared" si="20"/>
        <v>97898.3</v>
      </c>
      <c r="E72" s="13">
        <f>E73</f>
        <v>17944.509999999998</v>
      </c>
      <c r="F72" s="13">
        <f t="shared" ref="F72:I72" si="21">F73</f>
        <v>19091.29</v>
      </c>
      <c r="G72" s="13">
        <f t="shared" si="21"/>
        <v>20287.5</v>
      </c>
      <c r="H72" s="13">
        <f t="shared" si="21"/>
        <v>20287.5</v>
      </c>
      <c r="I72" s="13">
        <f t="shared" si="21"/>
        <v>20287.5</v>
      </c>
    </row>
    <row r="73" spans="1:14" s="1" customFormat="1" ht="67.2" customHeight="1" x14ac:dyDescent="0.25">
      <c r="A73" s="43"/>
      <c r="B73" s="43"/>
      <c r="C73" s="20" t="s">
        <v>23</v>
      </c>
      <c r="D73" s="6">
        <f t="shared" si="20"/>
        <v>97898.3</v>
      </c>
      <c r="E73" s="13">
        <f>E75</f>
        <v>17944.509999999998</v>
      </c>
      <c r="F73" s="13">
        <f t="shared" ref="F73:I73" si="22">F75</f>
        <v>19091.29</v>
      </c>
      <c r="G73" s="13">
        <f t="shared" si="22"/>
        <v>20287.5</v>
      </c>
      <c r="H73" s="13">
        <f t="shared" si="22"/>
        <v>20287.5</v>
      </c>
      <c r="I73" s="13">
        <f t="shared" si="22"/>
        <v>20287.5</v>
      </c>
    </row>
    <row r="74" spans="1:14" s="1" customFormat="1" ht="16.5" customHeight="1" x14ac:dyDescent="0.25">
      <c r="A74" s="43" t="s">
        <v>54</v>
      </c>
      <c r="B74" s="43" t="s">
        <v>37</v>
      </c>
      <c r="C74" s="21" t="s">
        <v>8</v>
      </c>
      <c r="D74" s="6">
        <f t="shared" si="20"/>
        <v>97898.3</v>
      </c>
      <c r="E74" s="13">
        <f>E75</f>
        <v>17944.509999999998</v>
      </c>
      <c r="F74" s="13">
        <f t="shared" ref="F74:I74" si="23">F75</f>
        <v>19091.29</v>
      </c>
      <c r="G74" s="13">
        <f t="shared" si="23"/>
        <v>20287.5</v>
      </c>
      <c r="H74" s="13">
        <f t="shared" si="23"/>
        <v>20287.5</v>
      </c>
      <c r="I74" s="13">
        <f t="shared" si="23"/>
        <v>20287.5</v>
      </c>
    </row>
    <row r="75" spans="1:14" s="1" customFormat="1" ht="74.25" customHeight="1" x14ac:dyDescent="0.25">
      <c r="A75" s="43"/>
      <c r="B75" s="43"/>
      <c r="C75" s="20" t="s">
        <v>23</v>
      </c>
      <c r="D75" s="6">
        <f t="shared" si="20"/>
        <v>97898.3</v>
      </c>
      <c r="E75" s="13">
        <v>17944.509999999998</v>
      </c>
      <c r="F75" s="13">
        <v>19091.29</v>
      </c>
      <c r="G75" s="13">
        <v>20287.5</v>
      </c>
      <c r="H75" s="13">
        <v>20287.5</v>
      </c>
      <c r="I75" s="13">
        <v>20287.5</v>
      </c>
    </row>
    <row r="76" spans="1:14" s="1" customFormat="1" ht="15.75" customHeight="1" x14ac:dyDescent="0.25">
      <c r="A76" s="43" t="s">
        <v>9</v>
      </c>
      <c r="B76" s="43" t="s">
        <v>37</v>
      </c>
      <c r="C76" s="21" t="s">
        <v>8</v>
      </c>
      <c r="D76" s="6">
        <f t="shared" si="20"/>
        <v>115</v>
      </c>
      <c r="E76" s="13">
        <f>E77</f>
        <v>115</v>
      </c>
      <c r="F76" s="13">
        <v>0</v>
      </c>
      <c r="G76" s="13">
        <v>0</v>
      </c>
      <c r="H76" s="13">
        <v>0</v>
      </c>
      <c r="I76" s="13">
        <v>0</v>
      </c>
    </row>
    <row r="77" spans="1:14" s="1" customFormat="1" ht="64.8" customHeight="1" x14ac:dyDescent="0.25">
      <c r="A77" s="43"/>
      <c r="B77" s="43"/>
      <c r="C77" s="20" t="s">
        <v>23</v>
      </c>
      <c r="D77" s="6">
        <f t="shared" si="20"/>
        <v>115</v>
      </c>
      <c r="E77" s="10">
        <f>E79</f>
        <v>115</v>
      </c>
      <c r="F77" s="10">
        <v>0</v>
      </c>
      <c r="G77" s="10">
        <v>0</v>
      </c>
      <c r="H77" s="10">
        <v>0</v>
      </c>
      <c r="I77" s="10">
        <v>0</v>
      </c>
    </row>
    <row r="78" spans="1:14" s="1" customFormat="1" ht="19.5" customHeight="1" x14ac:dyDescent="0.25">
      <c r="A78" s="43" t="s">
        <v>74</v>
      </c>
      <c r="B78" s="43" t="s">
        <v>37</v>
      </c>
      <c r="C78" s="21" t="s">
        <v>8</v>
      </c>
      <c r="D78" s="6">
        <f t="shared" si="20"/>
        <v>115</v>
      </c>
      <c r="E78" s="10">
        <f>E79</f>
        <v>115</v>
      </c>
      <c r="F78" s="10">
        <v>0</v>
      </c>
      <c r="G78" s="10">
        <v>0</v>
      </c>
      <c r="H78" s="10">
        <v>0</v>
      </c>
      <c r="I78" s="10">
        <v>0</v>
      </c>
    </row>
    <row r="79" spans="1:14" s="1" customFormat="1" ht="78" customHeight="1" x14ac:dyDescent="0.25">
      <c r="A79" s="43"/>
      <c r="B79" s="43"/>
      <c r="C79" s="20" t="s">
        <v>23</v>
      </c>
      <c r="D79" s="6">
        <f>SUM(E79:I79)</f>
        <v>115</v>
      </c>
      <c r="E79" s="10">
        <v>115</v>
      </c>
      <c r="F79" s="10">
        <v>0</v>
      </c>
      <c r="G79" s="10">
        <v>0</v>
      </c>
      <c r="H79" s="10">
        <v>0</v>
      </c>
      <c r="I79" s="10">
        <v>0</v>
      </c>
    </row>
    <row r="80" spans="1:14" s="1" customFormat="1" ht="20.25" customHeight="1" x14ac:dyDescent="0.25">
      <c r="A80" s="40" t="s">
        <v>77</v>
      </c>
      <c r="B80" s="40" t="s">
        <v>37</v>
      </c>
      <c r="C80" s="23" t="s">
        <v>8</v>
      </c>
      <c r="D80" s="6">
        <f>SUM(E80:I80)</f>
        <v>6175.62</v>
      </c>
      <c r="E80" s="6">
        <f t="shared" ref="E80:I80" si="24">E81+E82+E83+E84</f>
        <v>6175.62</v>
      </c>
      <c r="F80" s="6">
        <f t="shared" si="24"/>
        <v>0</v>
      </c>
      <c r="G80" s="6">
        <f t="shared" si="24"/>
        <v>0</v>
      </c>
      <c r="H80" s="6">
        <f t="shared" si="24"/>
        <v>0</v>
      </c>
      <c r="I80" s="6">
        <f t="shared" si="24"/>
        <v>0</v>
      </c>
      <c r="J80" s="28"/>
      <c r="K80" s="28"/>
      <c r="L80" s="28"/>
      <c r="M80" s="28"/>
      <c r="N80" s="28"/>
    </row>
    <row r="81" spans="1:14" s="1" customFormat="1" ht="52.5" customHeight="1" x14ac:dyDescent="0.25">
      <c r="A81" s="41"/>
      <c r="B81" s="41"/>
      <c r="C81" s="24" t="s">
        <v>23</v>
      </c>
      <c r="D81" s="6">
        <f t="shared" ref="D81" si="25">SUM(E81:I81)</f>
        <v>0</v>
      </c>
      <c r="E81" s="6">
        <f t="shared" ref="E81" si="26">SUM(F81:J81)</f>
        <v>0</v>
      </c>
      <c r="F81" s="6">
        <f t="shared" ref="F81" si="27">SUM(G81:K81)</f>
        <v>0</v>
      </c>
      <c r="G81" s="6">
        <f t="shared" ref="G81" si="28">SUM(H81:L81)</f>
        <v>0</v>
      </c>
      <c r="H81" s="6">
        <f t="shared" ref="H81" si="29">SUM(I81:M81)</f>
        <v>0</v>
      </c>
      <c r="I81" s="6">
        <f t="shared" ref="I81" si="30">SUM(J81:N81)</f>
        <v>0</v>
      </c>
      <c r="J81" s="28"/>
      <c r="K81" s="28"/>
      <c r="L81" s="28"/>
      <c r="M81" s="28"/>
      <c r="N81" s="28"/>
    </row>
    <row r="82" spans="1:14" s="1" customFormat="1" ht="64.5" customHeight="1" x14ac:dyDescent="0.25">
      <c r="A82" s="41"/>
      <c r="B82" s="41"/>
      <c r="C82" s="24" t="s">
        <v>26</v>
      </c>
      <c r="D82" s="6">
        <f>D86</f>
        <v>0</v>
      </c>
      <c r="E82" s="6">
        <f t="shared" ref="E82:I82" si="31">E86</f>
        <v>0</v>
      </c>
      <c r="F82" s="6">
        <f t="shared" si="31"/>
        <v>0</v>
      </c>
      <c r="G82" s="6">
        <f t="shared" si="31"/>
        <v>0</v>
      </c>
      <c r="H82" s="6">
        <f t="shared" si="31"/>
        <v>0</v>
      </c>
      <c r="I82" s="6">
        <f t="shared" si="31"/>
        <v>0</v>
      </c>
      <c r="J82" s="28"/>
      <c r="K82" s="28"/>
      <c r="L82" s="28"/>
      <c r="M82" s="28"/>
      <c r="N82" s="28"/>
    </row>
    <row r="83" spans="1:14" s="1" customFormat="1" ht="16.5" customHeight="1" x14ac:dyDescent="0.25">
      <c r="A83" s="41"/>
      <c r="B83" s="41"/>
      <c r="C83" s="22" t="s">
        <v>21</v>
      </c>
      <c r="D83" s="6">
        <f>D87</f>
        <v>6175.62</v>
      </c>
      <c r="E83" s="6">
        <f t="shared" ref="E83:I83" si="32">E87</f>
        <v>6175.62</v>
      </c>
      <c r="F83" s="6">
        <f t="shared" si="32"/>
        <v>0</v>
      </c>
      <c r="G83" s="6">
        <f t="shared" si="32"/>
        <v>0</v>
      </c>
      <c r="H83" s="6">
        <f t="shared" si="32"/>
        <v>0</v>
      </c>
      <c r="I83" s="6">
        <f t="shared" si="32"/>
        <v>0</v>
      </c>
      <c r="J83" s="28"/>
      <c r="K83" s="28"/>
      <c r="L83" s="28"/>
      <c r="M83" s="28"/>
      <c r="N83" s="28"/>
    </row>
    <row r="84" spans="1:14" s="1" customFormat="1" ht="17.25" customHeight="1" x14ac:dyDescent="0.25">
      <c r="A84" s="42"/>
      <c r="B84" s="42"/>
      <c r="C84" s="22" t="s">
        <v>17</v>
      </c>
      <c r="D84" s="10">
        <v>0</v>
      </c>
      <c r="E84" s="10">
        <v>0</v>
      </c>
      <c r="F84" s="27">
        <v>0</v>
      </c>
      <c r="G84" s="27">
        <v>0</v>
      </c>
      <c r="H84" s="27">
        <v>0</v>
      </c>
      <c r="I84" s="27">
        <v>0</v>
      </c>
      <c r="J84" s="28"/>
      <c r="K84" s="28"/>
      <c r="L84" s="28"/>
      <c r="M84" s="28"/>
      <c r="N84" s="28"/>
    </row>
    <row r="85" spans="1:14" s="1" customFormat="1" ht="17.25" customHeight="1" x14ac:dyDescent="0.25">
      <c r="A85" s="40" t="s">
        <v>78</v>
      </c>
      <c r="B85" s="40" t="s">
        <v>37</v>
      </c>
      <c r="C85" s="23" t="s">
        <v>8</v>
      </c>
      <c r="D85" s="6">
        <f>SUM(E85:I85)</f>
        <v>6175.62</v>
      </c>
      <c r="E85" s="6">
        <f t="shared" ref="E85:I85" si="33">E86+E87</f>
        <v>6175.62</v>
      </c>
      <c r="F85" s="6">
        <f t="shared" si="33"/>
        <v>0</v>
      </c>
      <c r="G85" s="6">
        <f t="shared" si="33"/>
        <v>0</v>
      </c>
      <c r="H85" s="6">
        <f t="shared" si="33"/>
        <v>0</v>
      </c>
      <c r="I85" s="6">
        <f t="shared" si="33"/>
        <v>0</v>
      </c>
      <c r="J85" s="28"/>
      <c r="K85" s="28"/>
      <c r="L85" s="28"/>
      <c r="M85" s="28"/>
      <c r="N85" s="28"/>
    </row>
    <row r="86" spans="1:14" s="1" customFormat="1" ht="65.25" customHeight="1" x14ac:dyDescent="0.25">
      <c r="A86" s="41"/>
      <c r="B86" s="41"/>
      <c r="C86" s="24" t="s">
        <v>26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28"/>
      <c r="K86" s="28"/>
      <c r="L86" s="28"/>
      <c r="M86" s="28"/>
      <c r="N86" s="28"/>
    </row>
    <row r="87" spans="1:14" s="1" customFormat="1" ht="30.75" customHeight="1" x14ac:dyDescent="0.25">
      <c r="A87" s="42"/>
      <c r="B87" s="42"/>
      <c r="C87" s="22" t="s">
        <v>20</v>
      </c>
      <c r="D87" s="6">
        <f>SUM(E87:I87)</f>
        <v>6175.62</v>
      </c>
      <c r="E87" s="6">
        <v>6175.62</v>
      </c>
      <c r="F87" s="6">
        <v>0</v>
      </c>
      <c r="G87" s="6">
        <v>0</v>
      </c>
      <c r="H87" s="6">
        <v>0</v>
      </c>
      <c r="I87" s="6">
        <v>0</v>
      </c>
      <c r="J87" s="28"/>
      <c r="K87" s="28"/>
      <c r="L87" s="28"/>
      <c r="M87" s="28"/>
      <c r="N87" s="28"/>
    </row>
    <row r="88" spans="1:14" s="1" customFormat="1" ht="16.5" customHeight="1" x14ac:dyDescent="0.25">
      <c r="A88" s="46" t="s">
        <v>10</v>
      </c>
      <c r="B88" s="40" t="s">
        <v>29</v>
      </c>
      <c r="C88" s="4" t="s">
        <v>8</v>
      </c>
      <c r="D88" s="5">
        <f>SUM(E88:I88)</f>
        <v>82917.119999999995</v>
      </c>
      <c r="E88" s="5">
        <f>E89+E90+E91</f>
        <v>15318.690000000002</v>
      </c>
      <c r="F88" s="5">
        <f t="shared" ref="F88:I88" si="34">F89+F90+F91</f>
        <v>15972.54</v>
      </c>
      <c r="G88" s="5">
        <f t="shared" si="34"/>
        <v>17208.629999999997</v>
      </c>
      <c r="H88" s="5">
        <f t="shared" si="34"/>
        <v>17208.629999999997</v>
      </c>
      <c r="I88" s="5">
        <f t="shared" si="34"/>
        <v>17208.629999999997</v>
      </c>
    </row>
    <row r="89" spans="1:14" s="1" customFormat="1" ht="52.5" customHeight="1" x14ac:dyDescent="0.25">
      <c r="A89" s="46"/>
      <c r="B89" s="41"/>
      <c r="C89" s="12" t="s">
        <v>23</v>
      </c>
      <c r="D89" s="6">
        <f>SUM(E89:I89)</f>
        <v>82051.069999999992</v>
      </c>
      <c r="E89" s="6">
        <f>E94+E98</f>
        <v>15145.480000000001</v>
      </c>
      <c r="F89" s="6">
        <f>F94+F98</f>
        <v>15799.33</v>
      </c>
      <c r="G89" s="6">
        <f>G94+G98</f>
        <v>17035.419999999998</v>
      </c>
      <c r="H89" s="6">
        <f>H94+H98</f>
        <v>17035.419999999998</v>
      </c>
      <c r="I89" s="6">
        <f>I94+I98</f>
        <v>17035.419999999998</v>
      </c>
    </row>
    <row r="90" spans="1:14" s="1" customFormat="1" ht="66" customHeight="1" x14ac:dyDescent="0.25">
      <c r="A90" s="46"/>
      <c r="B90" s="41"/>
      <c r="C90" s="24" t="s">
        <v>26</v>
      </c>
      <c r="D90" s="6">
        <f t="shared" ref="D90:D115" si="35">SUM(E90:I90)</f>
        <v>26</v>
      </c>
      <c r="E90" s="6">
        <f t="shared" ref="E90:I90" si="36">E99</f>
        <v>5.2</v>
      </c>
      <c r="F90" s="6">
        <f t="shared" si="36"/>
        <v>5.2</v>
      </c>
      <c r="G90" s="6">
        <f t="shared" si="36"/>
        <v>5.2</v>
      </c>
      <c r="H90" s="6">
        <f t="shared" si="36"/>
        <v>5.2</v>
      </c>
      <c r="I90" s="6">
        <f t="shared" si="36"/>
        <v>5.2</v>
      </c>
    </row>
    <row r="91" spans="1:14" s="1" customFormat="1" ht="17.25" customHeight="1" x14ac:dyDescent="0.25">
      <c r="A91" s="46"/>
      <c r="B91" s="41"/>
      <c r="C91" s="11" t="s">
        <v>21</v>
      </c>
      <c r="D91" s="6">
        <f t="shared" si="35"/>
        <v>840.05</v>
      </c>
      <c r="E91" s="6">
        <f>E100</f>
        <v>168.01</v>
      </c>
      <c r="F91" s="6">
        <f>F100</f>
        <v>168.01</v>
      </c>
      <c r="G91" s="6">
        <f>G100</f>
        <v>168.01</v>
      </c>
      <c r="H91" s="6">
        <f>H100</f>
        <v>168.01</v>
      </c>
      <c r="I91" s="6">
        <f>I100</f>
        <v>168.01</v>
      </c>
    </row>
    <row r="92" spans="1:14" s="1" customFormat="1" ht="18.75" customHeight="1" x14ac:dyDescent="0.25">
      <c r="A92" s="47"/>
      <c r="B92" s="42"/>
      <c r="C92" s="11" t="s">
        <v>17</v>
      </c>
      <c r="D92" s="6">
        <f t="shared" si="35"/>
        <v>0</v>
      </c>
      <c r="E92" s="6">
        <f t="shared" ref="E92:I92" si="37">E101</f>
        <v>0</v>
      </c>
      <c r="F92" s="6">
        <f t="shared" si="37"/>
        <v>0</v>
      </c>
      <c r="G92" s="6">
        <f t="shared" si="37"/>
        <v>0</v>
      </c>
      <c r="H92" s="6">
        <f t="shared" si="37"/>
        <v>0</v>
      </c>
      <c r="I92" s="6">
        <f t="shared" si="37"/>
        <v>0</v>
      </c>
    </row>
    <row r="93" spans="1:14" s="1" customFormat="1" ht="15" customHeight="1" x14ac:dyDescent="0.25">
      <c r="A93" s="52" t="s">
        <v>11</v>
      </c>
      <c r="B93" s="40" t="s">
        <v>38</v>
      </c>
      <c r="C93" s="22" t="s">
        <v>8</v>
      </c>
      <c r="D93" s="6">
        <f t="shared" si="35"/>
        <v>81558.87</v>
      </c>
      <c r="E93" s="13">
        <f>E94</f>
        <v>14653.28</v>
      </c>
      <c r="F93" s="13">
        <f t="shared" ref="F93:I93" si="38">F94</f>
        <v>15799.33</v>
      </c>
      <c r="G93" s="13">
        <f t="shared" si="38"/>
        <v>17035.419999999998</v>
      </c>
      <c r="H93" s="13">
        <f t="shared" si="38"/>
        <v>17035.419999999998</v>
      </c>
      <c r="I93" s="13">
        <f t="shared" si="38"/>
        <v>17035.419999999998</v>
      </c>
      <c r="J93" s="15"/>
      <c r="K93" s="15"/>
      <c r="L93" s="15"/>
      <c r="M93" s="15"/>
    </row>
    <row r="94" spans="1:14" s="1" customFormat="1" ht="59.4" customHeight="1" x14ac:dyDescent="0.25">
      <c r="A94" s="53"/>
      <c r="B94" s="42"/>
      <c r="C94" s="24" t="s">
        <v>23</v>
      </c>
      <c r="D94" s="6">
        <f t="shared" si="35"/>
        <v>81558.87</v>
      </c>
      <c r="E94" s="13">
        <f>E96</f>
        <v>14653.28</v>
      </c>
      <c r="F94" s="13">
        <f t="shared" ref="F94:I94" si="39">F96</f>
        <v>15799.33</v>
      </c>
      <c r="G94" s="13">
        <f t="shared" si="39"/>
        <v>17035.419999999998</v>
      </c>
      <c r="H94" s="13">
        <f t="shared" si="39"/>
        <v>17035.419999999998</v>
      </c>
      <c r="I94" s="13">
        <f t="shared" si="39"/>
        <v>17035.419999999998</v>
      </c>
      <c r="J94" s="16"/>
      <c r="K94" s="16"/>
      <c r="L94" s="16"/>
      <c r="M94" s="15"/>
    </row>
    <row r="95" spans="1:14" s="1" customFormat="1" ht="24" customHeight="1" x14ac:dyDescent="0.25">
      <c r="A95" s="40" t="s">
        <v>55</v>
      </c>
      <c r="B95" s="40" t="s">
        <v>38</v>
      </c>
      <c r="C95" s="23" t="s">
        <v>8</v>
      </c>
      <c r="D95" s="6">
        <f t="shared" si="35"/>
        <v>81558.87</v>
      </c>
      <c r="E95" s="13">
        <f>E96</f>
        <v>14653.28</v>
      </c>
      <c r="F95" s="13">
        <f t="shared" ref="F95:I95" si="40">F96</f>
        <v>15799.33</v>
      </c>
      <c r="G95" s="13">
        <f t="shared" si="40"/>
        <v>17035.419999999998</v>
      </c>
      <c r="H95" s="13">
        <f t="shared" si="40"/>
        <v>17035.419999999998</v>
      </c>
      <c r="I95" s="13">
        <f t="shared" si="40"/>
        <v>17035.419999999998</v>
      </c>
      <c r="J95" s="15"/>
      <c r="K95" s="15"/>
      <c r="L95" s="15"/>
      <c r="M95" s="15"/>
    </row>
    <row r="96" spans="1:14" s="1" customFormat="1" ht="61.2" customHeight="1" x14ac:dyDescent="0.25">
      <c r="A96" s="42"/>
      <c r="B96" s="42"/>
      <c r="C96" s="24" t="s">
        <v>23</v>
      </c>
      <c r="D96" s="6">
        <f t="shared" si="35"/>
        <v>81558.87</v>
      </c>
      <c r="E96" s="13">
        <v>14653.28</v>
      </c>
      <c r="F96" s="17">
        <v>15799.33</v>
      </c>
      <c r="G96" s="17">
        <v>17035.419999999998</v>
      </c>
      <c r="H96" s="17">
        <v>17035.419999999998</v>
      </c>
      <c r="I96" s="17">
        <v>17035.419999999998</v>
      </c>
      <c r="J96" s="15"/>
      <c r="K96" s="15"/>
      <c r="L96" s="15"/>
      <c r="M96" s="15"/>
    </row>
    <row r="97" spans="1:9" s="1" customFormat="1" ht="14.25" customHeight="1" x14ac:dyDescent="0.25">
      <c r="A97" s="40" t="s">
        <v>12</v>
      </c>
      <c r="B97" s="40" t="s">
        <v>38</v>
      </c>
      <c r="C97" s="21" t="s">
        <v>8</v>
      </c>
      <c r="D97" s="6">
        <f>SUM(E97:I97)</f>
        <v>1358.2500000000002</v>
      </c>
      <c r="E97" s="6">
        <f>E98+E100+E99+E101</f>
        <v>665.41000000000008</v>
      </c>
      <c r="F97" s="6">
        <f t="shared" ref="F97:I97" si="41">F98+F100+F99+F101</f>
        <v>173.20999999999998</v>
      </c>
      <c r="G97" s="6">
        <f t="shared" si="41"/>
        <v>173.20999999999998</v>
      </c>
      <c r="H97" s="6">
        <f t="shared" si="41"/>
        <v>173.20999999999998</v>
      </c>
      <c r="I97" s="6">
        <f t="shared" si="41"/>
        <v>173.20999999999998</v>
      </c>
    </row>
    <row r="98" spans="1:9" s="1" customFormat="1" ht="28.5" customHeight="1" x14ac:dyDescent="0.25">
      <c r="A98" s="41"/>
      <c r="B98" s="41"/>
      <c r="C98" s="20" t="s">
        <v>23</v>
      </c>
      <c r="D98" s="6">
        <f t="shared" si="35"/>
        <v>492.2</v>
      </c>
      <c r="E98" s="6">
        <f>E103</f>
        <v>492.2</v>
      </c>
      <c r="F98" s="6">
        <f t="shared" ref="F98:I98" si="42">F103</f>
        <v>0</v>
      </c>
      <c r="G98" s="6">
        <f t="shared" si="42"/>
        <v>0</v>
      </c>
      <c r="H98" s="6">
        <f t="shared" si="42"/>
        <v>0</v>
      </c>
      <c r="I98" s="6">
        <f t="shared" si="42"/>
        <v>0</v>
      </c>
    </row>
    <row r="99" spans="1:9" s="1" customFormat="1" ht="63.75" customHeight="1" x14ac:dyDescent="0.25">
      <c r="A99" s="41"/>
      <c r="B99" s="41"/>
      <c r="C99" s="20" t="s">
        <v>26</v>
      </c>
      <c r="D99" s="6">
        <f t="shared" si="35"/>
        <v>26</v>
      </c>
      <c r="E99" s="6">
        <f t="shared" ref="E99:I101" si="43">E104</f>
        <v>5.2</v>
      </c>
      <c r="F99" s="6">
        <f t="shared" si="43"/>
        <v>5.2</v>
      </c>
      <c r="G99" s="6">
        <f t="shared" si="43"/>
        <v>5.2</v>
      </c>
      <c r="H99" s="6">
        <f t="shared" si="43"/>
        <v>5.2</v>
      </c>
      <c r="I99" s="6">
        <f t="shared" si="43"/>
        <v>5.2</v>
      </c>
    </row>
    <row r="100" spans="1:9" s="1" customFormat="1" ht="15.75" customHeight="1" x14ac:dyDescent="0.25">
      <c r="A100" s="41"/>
      <c r="B100" s="41"/>
      <c r="C100" s="19" t="s">
        <v>21</v>
      </c>
      <c r="D100" s="6">
        <f t="shared" si="35"/>
        <v>840.05</v>
      </c>
      <c r="E100" s="6">
        <f t="shared" si="43"/>
        <v>168.01</v>
      </c>
      <c r="F100" s="6">
        <f t="shared" si="43"/>
        <v>168.01</v>
      </c>
      <c r="G100" s="6">
        <f t="shared" si="43"/>
        <v>168.01</v>
      </c>
      <c r="H100" s="6">
        <f t="shared" si="43"/>
        <v>168.01</v>
      </c>
      <c r="I100" s="6">
        <f t="shared" si="43"/>
        <v>168.01</v>
      </c>
    </row>
    <row r="101" spans="1:9" s="1" customFormat="1" ht="16.5" customHeight="1" x14ac:dyDescent="0.25">
      <c r="A101" s="42"/>
      <c r="B101" s="42"/>
      <c r="C101" s="19" t="s">
        <v>17</v>
      </c>
      <c r="D101" s="6">
        <f t="shared" si="35"/>
        <v>0</v>
      </c>
      <c r="E101" s="6">
        <f t="shared" si="43"/>
        <v>0</v>
      </c>
      <c r="F101" s="6">
        <f t="shared" si="43"/>
        <v>0</v>
      </c>
      <c r="G101" s="6">
        <f t="shared" si="43"/>
        <v>0</v>
      </c>
      <c r="H101" s="6">
        <f t="shared" si="43"/>
        <v>0</v>
      </c>
      <c r="I101" s="6">
        <f t="shared" si="43"/>
        <v>0</v>
      </c>
    </row>
    <row r="102" spans="1:9" s="1" customFormat="1" ht="16.5" customHeight="1" x14ac:dyDescent="0.25">
      <c r="A102" s="40" t="s">
        <v>25</v>
      </c>
      <c r="B102" s="40" t="s">
        <v>38</v>
      </c>
      <c r="C102" s="21" t="s">
        <v>8</v>
      </c>
      <c r="D102" s="6">
        <f t="shared" si="35"/>
        <v>1358.25</v>
      </c>
      <c r="E102" s="6">
        <f>E103+E104+E105+E106</f>
        <v>665.41</v>
      </c>
      <c r="F102" s="6">
        <f t="shared" ref="F102:I102" si="44">F103+F104+F105+F106</f>
        <v>173.20999999999998</v>
      </c>
      <c r="G102" s="6">
        <f t="shared" si="44"/>
        <v>173.20999999999998</v>
      </c>
      <c r="H102" s="6">
        <f t="shared" si="44"/>
        <v>173.20999999999998</v>
      </c>
      <c r="I102" s="6">
        <f t="shared" si="44"/>
        <v>173.20999999999998</v>
      </c>
    </row>
    <row r="103" spans="1:9" s="1" customFormat="1" ht="52.8" x14ac:dyDescent="0.25">
      <c r="A103" s="41"/>
      <c r="B103" s="41"/>
      <c r="C103" s="20" t="s">
        <v>23</v>
      </c>
      <c r="D103" s="6">
        <f t="shared" si="35"/>
        <v>492.2</v>
      </c>
      <c r="E103" s="13">
        <f>E113+E115</f>
        <v>492.2</v>
      </c>
      <c r="F103" s="13">
        <f t="shared" ref="F103:I103" si="45">F113+F115</f>
        <v>0</v>
      </c>
      <c r="G103" s="13">
        <f t="shared" si="45"/>
        <v>0</v>
      </c>
      <c r="H103" s="13">
        <f t="shared" si="45"/>
        <v>0</v>
      </c>
      <c r="I103" s="13">
        <f t="shared" si="45"/>
        <v>0</v>
      </c>
    </row>
    <row r="104" spans="1:9" s="1" customFormat="1" ht="58.2" customHeight="1" x14ac:dyDescent="0.25">
      <c r="A104" s="41"/>
      <c r="B104" s="41"/>
      <c r="C104" s="20" t="s">
        <v>26</v>
      </c>
      <c r="D104" s="6">
        <f t="shared" si="35"/>
        <v>26</v>
      </c>
      <c r="E104" s="13">
        <f>E109</f>
        <v>5.2</v>
      </c>
      <c r="F104" s="13">
        <f t="shared" ref="F104:I105" si="46">F109</f>
        <v>5.2</v>
      </c>
      <c r="G104" s="13">
        <f t="shared" si="46"/>
        <v>5.2</v>
      </c>
      <c r="H104" s="13">
        <f t="shared" si="46"/>
        <v>5.2</v>
      </c>
      <c r="I104" s="13">
        <f t="shared" si="46"/>
        <v>5.2</v>
      </c>
    </row>
    <row r="105" spans="1:9" s="1" customFormat="1" ht="14.25" customHeight="1" x14ac:dyDescent="0.25">
      <c r="A105" s="41"/>
      <c r="B105" s="41"/>
      <c r="C105" s="19" t="s">
        <v>21</v>
      </c>
      <c r="D105" s="6">
        <f t="shared" si="35"/>
        <v>840.05</v>
      </c>
      <c r="E105" s="13">
        <f>E110</f>
        <v>168.01</v>
      </c>
      <c r="F105" s="13">
        <f t="shared" si="46"/>
        <v>168.01</v>
      </c>
      <c r="G105" s="13">
        <f t="shared" si="46"/>
        <v>168.01</v>
      </c>
      <c r="H105" s="13">
        <f t="shared" si="46"/>
        <v>168.01</v>
      </c>
      <c r="I105" s="13">
        <f t="shared" si="46"/>
        <v>168.01</v>
      </c>
    </row>
    <row r="106" spans="1:9" s="1" customFormat="1" ht="17.25" customHeight="1" x14ac:dyDescent="0.25">
      <c r="A106" s="42"/>
      <c r="B106" s="42"/>
      <c r="C106" s="19" t="s">
        <v>17</v>
      </c>
      <c r="D106" s="6">
        <f t="shared" si="35"/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</row>
    <row r="107" spans="1:9" s="1" customFormat="1" ht="12.75" customHeight="1" x14ac:dyDescent="0.25">
      <c r="A107" s="40" t="s">
        <v>22</v>
      </c>
      <c r="B107" s="40" t="s">
        <v>38</v>
      </c>
      <c r="C107" s="21" t="s">
        <v>8</v>
      </c>
      <c r="D107" s="6">
        <f t="shared" si="35"/>
        <v>866.05</v>
      </c>
      <c r="E107" s="6">
        <f>E108+E110+E109+E111</f>
        <v>173.20999999999998</v>
      </c>
      <c r="F107" s="6">
        <f t="shared" ref="F107:I107" si="47">F108+F110+F109+F111</f>
        <v>173.20999999999998</v>
      </c>
      <c r="G107" s="6">
        <f t="shared" si="47"/>
        <v>173.20999999999998</v>
      </c>
      <c r="H107" s="6">
        <f t="shared" si="47"/>
        <v>173.20999999999998</v>
      </c>
      <c r="I107" s="6">
        <f t="shared" si="47"/>
        <v>173.20999999999998</v>
      </c>
    </row>
    <row r="108" spans="1:9" s="1" customFormat="1" ht="52.8" x14ac:dyDescent="0.25">
      <c r="A108" s="41"/>
      <c r="B108" s="41"/>
      <c r="C108" s="20" t="s">
        <v>23</v>
      </c>
      <c r="D108" s="6">
        <f t="shared" si="35"/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</row>
    <row r="109" spans="1:9" s="1" customFormat="1" ht="66" customHeight="1" x14ac:dyDescent="0.25">
      <c r="A109" s="41"/>
      <c r="B109" s="41"/>
      <c r="C109" s="20" t="s">
        <v>26</v>
      </c>
      <c r="D109" s="6">
        <f t="shared" si="35"/>
        <v>26</v>
      </c>
      <c r="E109" s="13">
        <v>5.2</v>
      </c>
      <c r="F109" s="13">
        <v>5.2</v>
      </c>
      <c r="G109" s="13">
        <v>5.2</v>
      </c>
      <c r="H109" s="13">
        <v>5.2</v>
      </c>
      <c r="I109" s="13">
        <v>5.2</v>
      </c>
    </row>
    <row r="110" spans="1:9" s="1" customFormat="1" ht="14.25" customHeight="1" x14ac:dyDescent="0.25">
      <c r="A110" s="41"/>
      <c r="B110" s="41"/>
      <c r="C110" s="19" t="s">
        <v>21</v>
      </c>
      <c r="D110" s="6">
        <f t="shared" si="35"/>
        <v>840.05</v>
      </c>
      <c r="E110" s="13">
        <v>168.01</v>
      </c>
      <c r="F110" s="13">
        <v>168.01</v>
      </c>
      <c r="G110" s="13">
        <v>168.01</v>
      </c>
      <c r="H110" s="13">
        <v>168.01</v>
      </c>
      <c r="I110" s="13">
        <v>168.01</v>
      </c>
    </row>
    <row r="111" spans="1:9" s="1" customFormat="1" ht="17.25" customHeight="1" x14ac:dyDescent="0.25">
      <c r="A111" s="42"/>
      <c r="B111" s="42"/>
      <c r="C111" s="19" t="s">
        <v>17</v>
      </c>
      <c r="D111" s="6">
        <f t="shared" si="35"/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</row>
    <row r="112" spans="1:9" s="1" customFormat="1" ht="24.6" customHeight="1" x14ac:dyDescent="0.25">
      <c r="A112" s="40" t="s">
        <v>75</v>
      </c>
      <c r="B112" s="43" t="s">
        <v>38</v>
      </c>
      <c r="C112" s="21" t="s">
        <v>8</v>
      </c>
      <c r="D112" s="6">
        <f t="shared" si="35"/>
        <v>460.2</v>
      </c>
      <c r="E112" s="13">
        <f>E113</f>
        <v>460.2</v>
      </c>
      <c r="F112" s="10">
        <v>0</v>
      </c>
      <c r="G112" s="10">
        <v>0</v>
      </c>
      <c r="H112" s="10">
        <v>0</v>
      </c>
      <c r="I112" s="10">
        <v>0</v>
      </c>
    </row>
    <row r="113" spans="1:9" s="1" customFormat="1" ht="61.2" customHeight="1" x14ac:dyDescent="0.25">
      <c r="A113" s="42"/>
      <c r="B113" s="43"/>
      <c r="C113" s="20" t="s">
        <v>23</v>
      </c>
      <c r="D113" s="6">
        <f t="shared" si="35"/>
        <v>460.2</v>
      </c>
      <c r="E113" s="13">
        <v>460.2</v>
      </c>
      <c r="F113" s="10">
        <v>0</v>
      </c>
      <c r="G113" s="10">
        <v>0</v>
      </c>
      <c r="H113" s="10">
        <v>0</v>
      </c>
      <c r="I113" s="10">
        <v>0</v>
      </c>
    </row>
    <row r="114" spans="1:9" s="1" customFormat="1" ht="24.6" customHeight="1" x14ac:dyDescent="0.25">
      <c r="A114" s="40" t="s">
        <v>82</v>
      </c>
      <c r="B114" s="43" t="s">
        <v>38</v>
      </c>
      <c r="C114" s="21" t="s">
        <v>8</v>
      </c>
      <c r="D114" s="6">
        <f t="shared" si="35"/>
        <v>32</v>
      </c>
      <c r="E114" s="13">
        <f>E115</f>
        <v>32</v>
      </c>
      <c r="F114" s="10">
        <v>0</v>
      </c>
      <c r="G114" s="10">
        <v>0</v>
      </c>
      <c r="H114" s="10">
        <v>0</v>
      </c>
      <c r="I114" s="10">
        <v>0</v>
      </c>
    </row>
    <row r="115" spans="1:9" s="1" customFormat="1" ht="69" customHeight="1" x14ac:dyDescent="0.25">
      <c r="A115" s="42"/>
      <c r="B115" s="43"/>
      <c r="C115" s="20" t="s">
        <v>23</v>
      </c>
      <c r="D115" s="6">
        <f t="shared" si="35"/>
        <v>32</v>
      </c>
      <c r="E115" s="13">
        <v>32</v>
      </c>
      <c r="F115" s="10">
        <v>0</v>
      </c>
      <c r="G115" s="10">
        <v>0</v>
      </c>
      <c r="H115" s="10">
        <v>0</v>
      </c>
      <c r="I115" s="10">
        <v>0</v>
      </c>
    </row>
    <row r="116" spans="1:9" s="1" customFormat="1" ht="30.6" customHeight="1" x14ac:dyDescent="0.25">
      <c r="A116" s="50" t="s">
        <v>13</v>
      </c>
      <c r="B116" s="51" t="s">
        <v>29</v>
      </c>
      <c r="C116" s="4" t="s">
        <v>8</v>
      </c>
      <c r="D116" s="5">
        <f>SUM(E116:I116)</f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</row>
    <row r="117" spans="1:9" s="1" customFormat="1" ht="122.4" customHeight="1" x14ac:dyDescent="0.25">
      <c r="A117" s="50"/>
      <c r="B117" s="51"/>
      <c r="C117" s="12" t="s">
        <v>23</v>
      </c>
      <c r="D117" s="6">
        <f>SUM(E117:I117)</f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</row>
    <row r="118" spans="1:9" s="1" customFormat="1" ht="31.2" customHeight="1" x14ac:dyDescent="0.25">
      <c r="A118" s="45" t="s">
        <v>66</v>
      </c>
      <c r="B118" s="37" t="s">
        <v>30</v>
      </c>
      <c r="C118" s="7" t="s">
        <v>8</v>
      </c>
      <c r="D118" s="5">
        <f>SUM(E118:I118)</f>
        <v>105952.48999999999</v>
      </c>
      <c r="E118" s="18">
        <f>E119+E120</f>
        <v>21296.57</v>
      </c>
      <c r="F118" s="18">
        <f t="shared" ref="F118:I118" si="48">F119+F120</f>
        <v>21163.98</v>
      </c>
      <c r="G118" s="18">
        <f t="shared" si="48"/>
        <v>21163.98</v>
      </c>
      <c r="H118" s="18">
        <f t="shared" si="48"/>
        <v>21163.98</v>
      </c>
      <c r="I118" s="18">
        <f t="shared" si="48"/>
        <v>21163.98</v>
      </c>
    </row>
    <row r="119" spans="1:9" s="1" customFormat="1" ht="95.4" customHeight="1" x14ac:dyDescent="0.25">
      <c r="A119" s="46"/>
      <c r="B119" s="38"/>
      <c r="C119" s="12" t="s">
        <v>23</v>
      </c>
      <c r="D119" s="6">
        <f>SUM(E119:I119)</f>
        <v>105952.48999999999</v>
      </c>
      <c r="E119" s="13">
        <f>E122+E131</f>
        <v>21296.57</v>
      </c>
      <c r="F119" s="13">
        <f>F122+F131</f>
        <v>21163.98</v>
      </c>
      <c r="G119" s="13">
        <f>G122+G131</f>
        <v>21163.98</v>
      </c>
      <c r="H119" s="13">
        <f>H122+H131</f>
        <v>21163.98</v>
      </c>
      <c r="I119" s="13">
        <f>I122+I131</f>
        <v>21163.98</v>
      </c>
    </row>
    <row r="120" spans="1:9" s="1" customFormat="1" ht="81" customHeight="1" x14ac:dyDescent="0.25">
      <c r="A120" s="47"/>
      <c r="B120" s="39"/>
      <c r="C120" s="8" t="s">
        <v>20</v>
      </c>
      <c r="D120" s="6">
        <f t="shared" ref="D120:D135" si="49">SUM(E120:I120)</f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</row>
    <row r="121" spans="1:9" s="1" customFormat="1" ht="16.5" customHeight="1" x14ac:dyDescent="0.25">
      <c r="A121" s="37" t="s">
        <v>14</v>
      </c>
      <c r="B121" s="37" t="s">
        <v>31</v>
      </c>
      <c r="C121" s="9" t="s">
        <v>8</v>
      </c>
      <c r="D121" s="6">
        <f t="shared" si="49"/>
        <v>94507.04</v>
      </c>
      <c r="E121" s="10">
        <f>E122</f>
        <v>19007.48</v>
      </c>
      <c r="F121" s="10">
        <f t="shared" ref="F121:I121" si="50">F122</f>
        <v>18874.89</v>
      </c>
      <c r="G121" s="10">
        <f t="shared" si="50"/>
        <v>18874.89</v>
      </c>
      <c r="H121" s="10">
        <f t="shared" si="50"/>
        <v>18874.89</v>
      </c>
      <c r="I121" s="10">
        <f t="shared" si="50"/>
        <v>18874.89</v>
      </c>
    </row>
    <row r="122" spans="1:9" s="1" customFormat="1" ht="42" customHeight="1" x14ac:dyDescent="0.25">
      <c r="A122" s="38"/>
      <c r="B122" s="38"/>
      <c r="C122" s="12" t="s">
        <v>23</v>
      </c>
      <c r="D122" s="6">
        <f t="shared" si="49"/>
        <v>94507.04</v>
      </c>
      <c r="E122" s="10">
        <f>E127+E125</f>
        <v>19007.48</v>
      </c>
      <c r="F122" s="10">
        <f t="shared" ref="F122:I122" si="51">F127+F125</f>
        <v>18874.89</v>
      </c>
      <c r="G122" s="10">
        <f t="shared" si="51"/>
        <v>18874.89</v>
      </c>
      <c r="H122" s="10">
        <f t="shared" si="51"/>
        <v>18874.89</v>
      </c>
      <c r="I122" s="10">
        <f t="shared" si="51"/>
        <v>18874.89</v>
      </c>
    </row>
    <row r="123" spans="1:9" s="1" customFormat="1" ht="57" customHeight="1" x14ac:dyDescent="0.25">
      <c r="A123" s="39"/>
      <c r="B123" s="39"/>
      <c r="C123" s="8" t="s">
        <v>20</v>
      </c>
      <c r="D123" s="6">
        <f t="shared" si="49"/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</row>
    <row r="124" spans="1:9" s="1" customFormat="1" ht="57" customHeight="1" x14ac:dyDescent="0.25">
      <c r="A124" s="51" t="s">
        <v>80</v>
      </c>
      <c r="B124" s="51" t="s">
        <v>81</v>
      </c>
      <c r="C124" s="29" t="s">
        <v>8</v>
      </c>
      <c r="D124" s="30">
        <f>SUM(E124:I124)</f>
        <v>16349.2</v>
      </c>
      <c r="E124" s="31">
        <f>E125</f>
        <v>3269.84</v>
      </c>
      <c r="F124" s="31">
        <f t="shared" ref="F124:I124" si="52">F125</f>
        <v>3269.84</v>
      </c>
      <c r="G124" s="31">
        <f t="shared" si="52"/>
        <v>3269.84</v>
      </c>
      <c r="H124" s="31">
        <f t="shared" si="52"/>
        <v>3269.84</v>
      </c>
      <c r="I124" s="31">
        <f t="shared" si="52"/>
        <v>3269.84</v>
      </c>
    </row>
    <row r="125" spans="1:9" s="1" customFormat="1" ht="53.25" customHeight="1" x14ac:dyDescent="0.25">
      <c r="A125" s="51"/>
      <c r="B125" s="51"/>
      <c r="C125" s="12" t="s">
        <v>23</v>
      </c>
      <c r="D125" s="30">
        <f>SUM(E125:I125)</f>
        <v>16349.2</v>
      </c>
      <c r="E125" s="6">
        <v>3269.84</v>
      </c>
      <c r="F125" s="6">
        <v>3269.84</v>
      </c>
      <c r="G125" s="6">
        <v>3269.84</v>
      </c>
      <c r="H125" s="6">
        <v>3269.84</v>
      </c>
      <c r="I125" s="13">
        <v>3269.84</v>
      </c>
    </row>
    <row r="126" spans="1:9" s="1" customFormat="1" ht="13.5" customHeight="1" x14ac:dyDescent="0.25">
      <c r="A126" s="40" t="s">
        <v>79</v>
      </c>
      <c r="B126" s="40" t="s">
        <v>28</v>
      </c>
      <c r="C126" s="9" t="s">
        <v>8</v>
      </c>
      <c r="D126" s="6">
        <f t="shared" si="49"/>
        <v>78157.84</v>
      </c>
      <c r="E126" s="10">
        <f>E127</f>
        <v>15737.64</v>
      </c>
      <c r="F126" s="10">
        <f t="shared" ref="F126:I126" si="53">F127</f>
        <v>15605.05</v>
      </c>
      <c r="G126" s="10">
        <f t="shared" si="53"/>
        <v>15605.05</v>
      </c>
      <c r="H126" s="10">
        <f t="shared" si="53"/>
        <v>15605.05</v>
      </c>
      <c r="I126" s="10">
        <f t="shared" si="53"/>
        <v>15605.05</v>
      </c>
    </row>
    <row r="127" spans="1:9" s="1" customFormat="1" ht="29.25" customHeight="1" x14ac:dyDescent="0.25">
      <c r="A127" s="41"/>
      <c r="B127" s="41"/>
      <c r="C127" s="20" t="s">
        <v>23</v>
      </c>
      <c r="D127" s="6">
        <f t="shared" si="49"/>
        <v>78157.84</v>
      </c>
      <c r="E127" s="10">
        <f>11984.55+3619.33+132.59+1.17</f>
        <v>15737.64</v>
      </c>
      <c r="F127" s="10">
        <v>15605.05</v>
      </c>
      <c r="G127" s="10">
        <v>15605.05</v>
      </c>
      <c r="H127" s="10">
        <v>15605.05</v>
      </c>
      <c r="I127" s="10">
        <v>15605.05</v>
      </c>
    </row>
    <row r="128" spans="1:9" s="1" customFormat="1" ht="36" customHeight="1" x14ac:dyDescent="0.25">
      <c r="A128" s="41"/>
      <c r="B128" s="41"/>
      <c r="C128" s="14" t="s">
        <v>20</v>
      </c>
      <c r="D128" s="6">
        <f t="shared" si="49"/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</row>
    <row r="129" spans="1:9" s="1" customFormat="1" ht="22.2" customHeight="1" x14ac:dyDescent="0.25">
      <c r="A129" s="42"/>
      <c r="B129" s="42"/>
      <c r="C129" s="14" t="s">
        <v>20</v>
      </c>
      <c r="D129" s="6">
        <f t="shared" si="49"/>
        <v>0</v>
      </c>
      <c r="E129" s="10"/>
      <c r="F129" s="10"/>
      <c r="G129" s="10"/>
      <c r="H129" s="25"/>
      <c r="I129" s="25"/>
    </row>
    <row r="130" spans="1:9" s="1" customFormat="1" ht="13.5" customHeight="1" x14ac:dyDescent="0.25">
      <c r="A130" s="43" t="s">
        <v>56</v>
      </c>
      <c r="B130" s="43" t="s">
        <v>40</v>
      </c>
      <c r="C130" s="9" t="s">
        <v>8</v>
      </c>
      <c r="D130" s="6">
        <f t="shared" si="49"/>
        <v>11445.45</v>
      </c>
      <c r="E130" s="10">
        <f>E131</f>
        <v>2289.09</v>
      </c>
      <c r="F130" s="10">
        <f t="shared" ref="F130:I130" si="54">F131</f>
        <v>2289.09</v>
      </c>
      <c r="G130" s="10">
        <f t="shared" si="54"/>
        <v>2289.09</v>
      </c>
      <c r="H130" s="10">
        <f t="shared" si="54"/>
        <v>2289.09</v>
      </c>
      <c r="I130" s="10">
        <f t="shared" si="54"/>
        <v>2289.09</v>
      </c>
    </row>
    <row r="131" spans="1:9" s="1" customFormat="1" ht="54.6" customHeight="1" x14ac:dyDescent="0.25">
      <c r="A131" s="43"/>
      <c r="B131" s="43"/>
      <c r="C131" s="20" t="s">
        <v>23</v>
      </c>
      <c r="D131" s="6">
        <f t="shared" si="49"/>
        <v>11445.45</v>
      </c>
      <c r="E131" s="10">
        <f>E133</f>
        <v>2289.09</v>
      </c>
      <c r="F131" s="10">
        <f>F133</f>
        <v>2289.09</v>
      </c>
      <c r="G131" s="10">
        <f>G133</f>
        <v>2289.09</v>
      </c>
      <c r="H131" s="10">
        <f t="shared" ref="H131:I131" si="55">H133</f>
        <v>2289.09</v>
      </c>
      <c r="I131" s="10">
        <f t="shared" si="55"/>
        <v>2289.09</v>
      </c>
    </row>
    <row r="132" spans="1:9" s="1" customFormat="1" ht="34.5" customHeight="1" x14ac:dyDescent="0.25">
      <c r="A132" s="43" t="s">
        <v>57</v>
      </c>
      <c r="B132" s="56"/>
      <c r="C132" s="9" t="s">
        <v>8</v>
      </c>
      <c r="D132" s="6">
        <f t="shared" si="49"/>
        <v>11445.45</v>
      </c>
      <c r="E132" s="10">
        <f>E133</f>
        <v>2289.09</v>
      </c>
      <c r="F132" s="10">
        <f t="shared" ref="F132:I132" si="56">F133</f>
        <v>2289.09</v>
      </c>
      <c r="G132" s="10">
        <f t="shared" si="56"/>
        <v>2289.09</v>
      </c>
      <c r="H132" s="10">
        <f t="shared" si="56"/>
        <v>2289.09</v>
      </c>
      <c r="I132" s="10">
        <f t="shared" si="56"/>
        <v>2289.09</v>
      </c>
    </row>
    <row r="133" spans="1:9" s="1" customFormat="1" ht="118.8" customHeight="1" x14ac:dyDescent="0.25">
      <c r="A133" s="43"/>
      <c r="B133" s="56"/>
      <c r="C133" s="20" t="s">
        <v>23</v>
      </c>
      <c r="D133" s="6">
        <f t="shared" si="49"/>
        <v>11445.45</v>
      </c>
      <c r="E133" s="10">
        <v>2289.09</v>
      </c>
      <c r="F133" s="10">
        <v>2289.09</v>
      </c>
      <c r="G133" s="10">
        <v>2289.09</v>
      </c>
      <c r="H133" s="10">
        <v>2289.09</v>
      </c>
      <c r="I133" s="10">
        <v>2289.09</v>
      </c>
    </row>
    <row r="134" spans="1:9" s="1" customFormat="1" ht="16.5" customHeight="1" x14ac:dyDescent="0.25">
      <c r="A134" s="45" t="s">
        <v>67</v>
      </c>
      <c r="B134" s="40" t="s">
        <v>39</v>
      </c>
      <c r="C134" s="4" t="s">
        <v>8</v>
      </c>
      <c r="D134" s="5">
        <f t="shared" si="49"/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</row>
    <row r="135" spans="1:9" s="1" customFormat="1" ht="82.8" customHeight="1" x14ac:dyDescent="0.25">
      <c r="A135" s="46"/>
      <c r="B135" s="46"/>
      <c r="C135" s="20" t="s">
        <v>23</v>
      </c>
      <c r="D135" s="6">
        <f t="shared" si="49"/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</row>
    <row r="136" spans="1:9" s="1" customFormat="1" ht="15" customHeight="1" x14ac:dyDescent="0.25">
      <c r="A136" s="54" t="s">
        <v>15</v>
      </c>
      <c r="B136" s="55"/>
      <c r="C136" s="7" t="s">
        <v>8</v>
      </c>
      <c r="D136" s="5">
        <f>SUM(E136:I136)</f>
        <v>504122.00999999989</v>
      </c>
      <c r="E136" s="5">
        <f t="shared" ref="E136:I136" si="57">SUM(E137:E140)</f>
        <v>110828.75</v>
      </c>
      <c r="F136" s="5">
        <f t="shared" si="57"/>
        <v>94486.599999999991</v>
      </c>
      <c r="G136" s="5">
        <f t="shared" si="57"/>
        <v>99602.219999999987</v>
      </c>
      <c r="H136" s="5">
        <f t="shared" si="57"/>
        <v>99602.219999999987</v>
      </c>
      <c r="I136" s="5">
        <f t="shared" si="57"/>
        <v>99602.219999999987</v>
      </c>
    </row>
    <row r="137" spans="1:9" s="1" customFormat="1" ht="51" customHeight="1" x14ac:dyDescent="0.25">
      <c r="A137" s="54"/>
      <c r="B137" s="55"/>
      <c r="C137" s="12" t="s">
        <v>23</v>
      </c>
      <c r="D137" s="6">
        <f>SUM(E137:I137)</f>
        <v>490701.08</v>
      </c>
      <c r="E137" s="6">
        <f>E119+E117+E89+E68+E11</f>
        <v>98100.66</v>
      </c>
      <c r="F137" s="6">
        <f>F119+F117+F89+F68+F11</f>
        <v>94313.39</v>
      </c>
      <c r="G137" s="6">
        <f>G119+G117+G89+G68+G11</f>
        <v>99429.01</v>
      </c>
      <c r="H137" s="6">
        <f>H119+H117+H89+H68+H11</f>
        <v>99429.01</v>
      </c>
      <c r="I137" s="6">
        <f>I119+I117+I89+I68+I11</f>
        <v>99429.01</v>
      </c>
    </row>
    <row r="138" spans="1:9" s="1" customFormat="1" ht="63" customHeight="1" x14ac:dyDescent="0.25">
      <c r="A138" s="54"/>
      <c r="B138" s="55"/>
      <c r="C138" s="12" t="s">
        <v>26</v>
      </c>
      <c r="D138" s="6">
        <f>SUM(E138:I138)</f>
        <v>217.37999999999994</v>
      </c>
      <c r="E138" s="6">
        <f>E90+E70+E12</f>
        <v>196.57999999999998</v>
      </c>
      <c r="F138" s="6">
        <f t="shared" ref="F138:I138" si="58">F90+F70+F12</f>
        <v>5.2</v>
      </c>
      <c r="G138" s="6">
        <f t="shared" si="58"/>
        <v>5.2</v>
      </c>
      <c r="H138" s="6">
        <f t="shared" si="58"/>
        <v>5.2</v>
      </c>
      <c r="I138" s="6">
        <f t="shared" si="58"/>
        <v>5.2</v>
      </c>
    </row>
    <row r="139" spans="1:9" s="1" customFormat="1" ht="18" customHeight="1" x14ac:dyDescent="0.25">
      <c r="A139" s="54"/>
      <c r="B139" s="55"/>
      <c r="C139" s="8" t="s">
        <v>20</v>
      </c>
      <c r="D139" s="6">
        <f t="shared" ref="D139:D140" si="59">SUM(E139:I139)</f>
        <v>13203.550000000001</v>
      </c>
      <c r="E139" s="6">
        <f>E91+E71+E13</f>
        <v>12531.51</v>
      </c>
      <c r="F139" s="6">
        <f>F91+F71+F13</f>
        <v>168.01</v>
      </c>
      <c r="G139" s="6">
        <f>G91+G71+G13</f>
        <v>168.01</v>
      </c>
      <c r="H139" s="6">
        <f>H91+H71+H13</f>
        <v>168.01</v>
      </c>
      <c r="I139" s="6">
        <f>I91+I71+I13</f>
        <v>168.01</v>
      </c>
    </row>
    <row r="140" spans="1:9" s="1" customFormat="1" ht="20.25" customHeight="1" x14ac:dyDescent="0.25">
      <c r="A140" s="54"/>
      <c r="B140" s="55"/>
      <c r="C140" s="8" t="s">
        <v>17</v>
      </c>
      <c r="D140" s="6">
        <f t="shared" si="59"/>
        <v>0</v>
      </c>
      <c r="E140" s="6">
        <f>E69</f>
        <v>0</v>
      </c>
      <c r="F140" s="6">
        <f t="shared" ref="F140:I140" si="60">F69</f>
        <v>0</v>
      </c>
      <c r="G140" s="6">
        <f t="shared" si="60"/>
        <v>0</v>
      </c>
      <c r="H140" s="6">
        <f t="shared" si="60"/>
        <v>0</v>
      </c>
      <c r="I140" s="6">
        <f t="shared" si="60"/>
        <v>0</v>
      </c>
    </row>
  </sheetData>
  <mergeCells count="89">
    <mergeCell ref="B85:B87"/>
    <mergeCell ref="A124:A125"/>
    <mergeCell ref="B124:B125"/>
    <mergeCell ref="A136:A140"/>
    <mergeCell ref="B136:B140"/>
    <mergeCell ref="A130:A131"/>
    <mergeCell ref="A132:A133"/>
    <mergeCell ref="A126:A129"/>
    <mergeCell ref="B126:B129"/>
    <mergeCell ref="B130:B131"/>
    <mergeCell ref="B132:B133"/>
    <mergeCell ref="B93:B94"/>
    <mergeCell ref="A114:A115"/>
    <mergeCell ref="B114:B115"/>
    <mergeCell ref="A107:A111"/>
    <mergeCell ref="B107:B111"/>
    <mergeCell ref="E2:I2"/>
    <mergeCell ref="E1:I1"/>
    <mergeCell ref="A134:A135"/>
    <mergeCell ref="B134:B135"/>
    <mergeCell ref="A118:A120"/>
    <mergeCell ref="B118:B120"/>
    <mergeCell ref="A121:A123"/>
    <mergeCell ref="B121:B123"/>
    <mergeCell ref="A116:A117"/>
    <mergeCell ref="B116:B117"/>
    <mergeCell ref="A80:A84"/>
    <mergeCell ref="B80:B84"/>
    <mergeCell ref="A85:A87"/>
    <mergeCell ref="A88:A92"/>
    <mergeCell ref="B88:B92"/>
    <mergeCell ref="A93:A94"/>
    <mergeCell ref="A112:A113"/>
    <mergeCell ref="B112:B113"/>
    <mergeCell ref="A95:A96"/>
    <mergeCell ref="B95:B96"/>
    <mergeCell ref="A97:A101"/>
    <mergeCell ref="B97:B101"/>
    <mergeCell ref="A102:A106"/>
    <mergeCell ref="B102:B106"/>
    <mergeCell ref="A78:A79"/>
    <mergeCell ref="B78:B79"/>
    <mergeCell ref="A72:A73"/>
    <mergeCell ref="B72:B73"/>
    <mergeCell ref="A74:A75"/>
    <mergeCell ref="B74:B75"/>
    <mergeCell ref="A76:A77"/>
    <mergeCell ref="B76:B77"/>
    <mergeCell ref="A60:A63"/>
    <mergeCell ref="B60:B63"/>
    <mergeCell ref="A64:A66"/>
    <mergeCell ref="B64:B66"/>
    <mergeCell ref="A67:A71"/>
    <mergeCell ref="B67:B71"/>
    <mergeCell ref="A54:A56"/>
    <mergeCell ref="B54:B56"/>
    <mergeCell ref="A57:A59"/>
    <mergeCell ref="B57:B59"/>
    <mergeCell ref="A51:A53"/>
    <mergeCell ref="B51:B53"/>
    <mergeCell ref="A41:A43"/>
    <mergeCell ref="B41:B43"/>
    <mergeCell ref="A47:A50"/>
    <mergeCell ref="B47:B50"/>
    <mergeCell ref="A44:A46"/>
    <mergeCell ref="B44:B46"/>
    <mergeCell ref="A38:A40"/>
    <mergeCell ref="B38:B40"/>
    <mergeCell ref="A26:A28"/>
    <mergeCell ref="B26:B28"/>
    <mergeCell ref="A29:A31"/>
    <mergeCell ref="B29:B31"/>
    <mergeCell ref="A15:A17"/>
    <mergeCell ref="B15:B17"/>
    <mergeCell ref="A32:A34"/>
    <mergeCell ref="B32:B34"/>
    <mergeCell ref="A35:A37"/>
    <mergeCell ref="B35:B37"/>
    <mergeCell ref="A18:A19"/>
    <mergeCell ref="B18:B19"/>
    <mergeCell ref="A20:A22"/>
    <mergeCell ref="B20:B22"/>
    <mergeCell ref="A23:A25"/>
    <mergeCell ref="B23:B25"/>
    <mergeCell ref="A5:I5"/>
    <mergeCell ref="A6:I6"/>
    <mergeCell ref="A7:I7"/>
    <mergeCell ref="A10:A14"/>
    <mergeCell ref="B10:B14"/>
  </mergeCells>
  <pageMargins left="0" right="0" top="0.35433070866141736" bottom="0.15748031496062992" header="0.31496062992125984" footer="0.31496062992125984"/>
  <pageSetup paperSize="9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Ресурсное</vt:lpstr>
    </vt:vector>
  </TitlesOfParts>
  <Company>DNS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107</cp:lastModifiedBy>
  <cp:lastPrinted>2025-02-11T04:27:12Z</cp:lastPrinted>
  <dcterms:created xsi:type="dcterms:W3CDTF">2016-02-16T02:03:44Z</dcterms:created>
  <dcterms:modified xsi:type="dcterms:W3CDTF">2025-02-11T04:27:25Z</dcterms:modified>
</cp:coreProperties>
</file>